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5" activeTab="0"/>
  </bookViews>
  <sheets>
    <sheet name="суммарн." sheetId="1" r:id="rId1"/>
    <sheet name="п.ст-177 ф-7" sheetId="2" r:id="rId2"/>
    <sheet name="п.ст-177 ф-12" sheetId="3" r:id="rId3"/>
    <sheet name="п.ст-177 ф-13" sheetId="4" r:id="rId4"/>
    <sheet name="п.ст-177 ф-14" sheetId="5" r:id="rId5"/>
    <sheet name="п.ст-177 ф-15" sheetId="6" r:id="rId6"/>
    <sheet name="п.ст-177 ф-305" sheetId="7" r:id="rId7"/>
    <sheet name="п.ст-88 ф-7" sheetId="8" r:id="rId8"/>
    <sheet name="п.ст-88 ф-8" sheetId="9" r:id="rId9"/>
    <sheet name="п.ст-88 ф-11" sheetId="10" r:id="rId10"/>
    <sheet name="п.ст-88 ф-16" sheetId="11" r:id="rId11"/>
    <sheet name="п.ст-88 ф-18" sheetId="12" r:id="rId12"/>
    <sheet name="п.ст-88 ф-24" sheetId="13" r:id="rId13"/>
    <sheet name="п.ст-767 ф-103" sheetId="14" r:id="rId14"/>
    <sheet name="п.ст-767 ф-202" sheetId="15" r:id="rId15"/>
    <sheet name="п.ст-767 ф-301" sheetId="16" r:id="rId16"/>
    <sheet name="п.ст-767 ф-405" sheetId="17" r:id="rId17"/>
    <sheet name="п.ст-767 ф-501" sheetId="18" r:id="rId18"/>
    <sheet name="п.ст-767 ф-505" sheetId="19" r:id="rId19"/>
    <sheet name="п.ст-767 ф-602" sheetId="20" r:id="rId20"/>
    <sheet name="п.ст-767 ф-606" sheetId="21" r:id="rId21"/>
    <sheet name="п.ст-609 ф-12" sheetId="22" r:id="rId22"/>
    <sheet name="п.ст-609 ф-23" sheetId="23" r:id="rId23"/>
    <sheet name="п.ст-609 ф-33" sheetId="24" r:id="rId24"/>
    <sheet name="п.ст-599 ф-13" sheetId="25" r:id="rId25"/>
    <sheet name="п.ст-599ф-22 " sheetId="26" r:id="rId26"/>
    <sheet name="п.ст375  ф-105" sheetId="27" r:id="rId27"/>
    <sheet name="п.ст375  ф-205" sheetId="28" r:id="rId28"/>
    <sheet name="п.ст375  ф-106" sheetId="29" r:id="rId29"/>
    <sheet name="п.ст375  ф-206" sheetId="30" r:id="rId30"/>
    <sheet name="ТЭЦ-6 ф-23" sheetId="31" r:id="rId31"/>
    <sheet name="ТЭЦ-6 ф-33" sheetId="32" r:id="rId32"/>
    <sheet name="п.ст-258 ф-302" sheetId="33" r:id="rId33"/>
    <sheet name="п.ст-258 ф-206" sheetId="34" r:id="rId34"/>
    <sheet name="п.ст 258 ф-12" sheetId="35" r:id="rId35"/>
    <sheet name="п.ст 258 ф-14" sheetId="36" r:id="rId36"/>
    <sheet name="тп-428 ф-105" sheetId="37" r:id="rId37"/>
    <sheet name="п.ст 407 ф-206" sheetId="38" r:id="rId38"/>
    <sheet name="п.ст 407 ф-302" sheetId="39" r:id="rId39"/>
    <sheet name="РП-406 ф-105" sheetId="40" r:id="rId40"/>
    <sheet name="РП-406 ф-205" sheetId="41" r:id="rId41"/>
    <sheet name="РП-405 ф-206" sheetId="42" r:id="rId42"/>
    <sheet name="РП-405 ф-106 " sheetId="43" r:id="rId43"/>
  </sheets>
  <definedNames>
    <definedName name="_xlnm.Print_Area" localSheetId="34">'п.ст 258 ф-12'!$B$1:$K$70</definedName>
    <definedName name="_xlnm.Print_Area" localSheetId="35">'п.ст 258 ф-14'!$B$1:$K$70</definedName>
    <definedName name="_xlnm.Print_Area" localSheetId="2">'п.ст-177 ф-12'!$B$1:$K$70</definedName>
    <definedName name="_xlnm.Print_Area" localSheetId="3">'п.ст-177 ф-13'!$A$1:$K$58</definedName>
    <definedName name="_xlnm.Print_Area" localSheetId="4">'п.ст-177 ф-14'!$A$1:$K$70</definedName>
    <definedName name="_xlnm.Print_Area" localSheetId="5">'п.ст-177 ф-15'!$B$1:$K$70</definedName>
    <definedName name="_xlnm.Print_Area" localSheetId="1">'п.ст-177 ф-7'!$B$1:$K$70</definedName>
    <definedName name="_xlnm.Print_Area" localSheetId="33">'п.ст-258 ф-206'!$B$1:$K$70</definedName>
    <definedName name="_xlnm.Print_Area" localSheetId="32">'п.ст-258 ф-302'!$B$1:$K$70</definedName>
    <definedName name="_xlnm.Print_Area" localSheetId="26">'п.ст375  ф-105'!$B$1:$K$71</definedName>
    <definedName name="_xlnm.Print_Area" localSheetId="28">'п.ст375  ф-106'!$B$1:$K$72</definedName>
    <definedName name="_xlnm.Print_Area" localSheetId="27">'п.ст375  ф-205'!$B$1:$K$71</definedName>
    <definedName name="_xlnm.Print_Area" localSheetId="29">'п.ст375  ф-206'!$B$1:$K$71</definedName>
    <definedName name="_xlnm.Print_Area" localSheetId="24">'п.ст-599 ф-13'!$B$1:$K$70</definedName>
    <definedName name="_xlnm.Print_Area" localSheetId="25">'п.ст-599ф-22 '!$A$1:$K$70</definedName>
    <definedName name="_xlnm.Print_Area" localSheetId="22">'п.ст-609 ф-23'!$B$1:$K$70</definedName>
    <definedName name="_xlnm.Print_Area" localSheetId="23">'п.ст-609 ф-33'!$B$1:$K$70</definedName>
    <definedName name="_xlnm.Print_Area" localSheetId="13">'п.ст-767 ф-103'!$B$1:$K$58</definedName>
    <definedName name="_xlnm.Print_Area" localSheetId="14">'п.ст-767 ф-202'!$B$1:$K$70</definedName>
    <definedName name="_xlnm.Print_Area" localSheetId="15">'п.ст-767 ф-301'!$B$1:$K$70</definedName>
    <definedName name="_xlnm.Print_Area" localSheetId="16">'п.ст-767 ф-405'!$B$1:$K$70</definedName>
    <definedName name="_xlnm.Print_Area" localSheetId="17">'п.ст-767 ф-501'!$B$1:$K$70</definedName>
    <definedName name="_xlnm.Print_Area" localSheetId="18">'п.ст-767 ф-505'!$B$1:$K$70</definedName>
    <definedName name="_xlnm.Print_Area" localSheetId="19">'п.ст-767 ф-602'!$B$1:$K$70</definedName>
    <definedName name="_xlnm.Print_Area" localSheetId="20">'п.ст-767 ф-606'!$B$1:$K$70</definedName>
    <definedName name="_xlnm.Print_Area" localSheetId="9">'п.ст-88 ф-11'!$B$1:$K$70</definedName>
    <definedName name="_xlnm.Print_Area" localSheetId="10">'п.ст-88 ф-16'!$B$1:$K$70</definedName>
    <definedName name="_xlnm.Print_Area" localSheetId="11">'п.ст-88 ф-18'!$B$1:$K$70</definedName>
    <definedName name="_xlnm.Print_Area" localSheetId="12">'п.ст-88 ф-24'!$B$1:$K$70</definedName>
    <definedName name="_xlnm.Print_Area" localSheetId="7">'п.ст-88 ф-7'!$B$1:$K$70</definedName>
    <definedName name="_xlnm.Print_Area" localSheetId="0">'суммарн.'!$B$1:$I$55</definedName>
    <definedName name="_xlnm.Print_Area" localSheetId="30">'ТЭЦ-6 ф-23'!$B$1:$K$70</definedName>
    <definedName name="_xlnm.Print_Area" localSheetId="31">'ТЭЦ-6 ф-33'!$B$1:$K$70</definedName>
  </definedNames>
  <calcPr fullCalcOnLoad="1"/>
</workbook>
</file>

<file path=xl/sharedStrings.xml><?xml version="1.0" encoding="utf-8"?>
<sst xmlns="http://schemas.openxmlformats.org/spreadsheetml/2006/main" count="4505" uniqueCount="272">
  <si>
    <t>записей показаний электросчетчиков и вольтметров, а также определений</t>
  </si>
  <si>
    <t>нагрузок и косинусов "фи" за "____" ______________________200__г.</t>
  </si>
  <si>
    <r>
      <t xml:space="preserve">ПРОТОКОЛ </t>
    </r>
    <r>
      <rPr>
        <sz val="10"/>
        <rFont val="Arial"/>
        <family val="0"/>
      </rPr>
      <t>(первичный)</t>
    </r>
  </si>
  <si>
    <t>Питающий центр _____________________</t>
  </si>
  <si>
    <t>Фидер №____________________________</t>
  </si>
  <si>
    <t>ТП №_______________________________</t>
  </si>
  <si>
    <t>Абонент_____________________________</t>
  </si>
  <si>
    <r>
      <t>1</t>
    </r>
    <r>
      <rPr>
        <b/>
        <sz val="10"/>
        <rFont val="Arial"/>
        <family val="2"/>
      </rPr>
      <t>.Результаты замеров</t>
    </r>
  </si>
  <si>
    <t>Измерительные трансформаторы тока______________ампер, напряжение_________вольт</t>
  </si>
  <si>
    <t>Активн.счет №______________</t>
  </si>
  <si>
    <t>квт.ч.Х_____________________</t>
  </si>
  <si>
    <t>___________а _____________в</t>
  </si>
  <si>
    <t>показан.</t>
  </si>
  <si>
    <t>счетчика</t>
  </si>
  <si>
    <t xml:space="preserve">разность </t>
  </si>
  <si>
    <t>час (кварч.)</t>
  </si>
  <si>
    <t>Реактивн.счет №____________</t>
  </si>
  <si>
    <t>квт.ч Х_____________________</t>
  </si>
  <si>
    <t>___________а______________в</t>
  </si>
  <si>
    <t>расч. Коэфф._______________</t>
  </si>
  <si>
    <t>Тангенс "фи"</t>
  </si>
  <si>
    <t>Косинус "фи"</t>
  </si>
  <si>
    <t>расх. акт.</t>
  </si>
  <si>
    <t>эл.эн. за</t>
  </si>
  <si>
    <t>Полная мощность,ква</t>
  </si>
  <si>
    <t>Время записи, часы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</si>
  <si>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</si>
  <si>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</si>
  <si>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</si>
  <si>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</si>
  <si>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</si>
  <si>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</si>
  <si>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</si>
  <si>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</si>
  <si>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</si>
  <si>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</si>
  <si>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</si>
  <si>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</si>
  <si>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</si>
  <si>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</si>
  <si>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</si>
  <si>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</si>
  <si>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</si>
  <si>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</si>
  <si>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</si>
  <si>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</si>
  <si>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</si>
  <si>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</si>
  <si>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</si>
  <si>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</si>
  <si>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</si>
  <si>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Потребление эл.энергии</t>
  </si>
  <si>
    <t>Средняя нагрузка</t>
  </si>
  <si>
    <t>Средне взвешен. коэффиц. мощности</t>
  </si>
  <si>
    <t>активной, квтч</t>
  </si>
  <si>
    <t>реактивной кварч</t>
  </si>
  <si>
    <t>активная квтч</t>
  </si>
  <si>
    <t>полная, кВа</t>
  </si>
  <si>
    <t>час</t>
  </si>
  <si>
    <t>реактивн.квар</t>
  </si>
  <si>
    <t>8-16</t>
  </si>
  <si>
    <t>16-24</t>
  </si>
  <si>
    <t>0-24</t>
  </si>
  <si>
    <t xml:space="preserve"> 0-8</t>
  </si>
  <si>
    <t>расч.коэф ______________</t>
  </si>
  <si>
    <t>п/ст 258</t>
  </si>
  <si>
    <t>Измерительные трансформаторы тока____600/5__ампер, напряжение__6000/100__вольт</t>
  </si>
  <si>
    <t>Измерительные трансформаторы тока___600/5___ампер, напряжение__6000/100__вольт</t>
  </si>
  <si>
    <t>Измерительные трансформаторы тока____600/5___ампер, напряжение_6000/100___вольт</t>
  </si>
  <si>
    <t>Измерительные трансформаторы тока_____600/5_ампер, напряжение____6000/100  вольт</t>
  </si>
  <si>
    <t>Измерительные трансформаторы тока__600/5___ампер, напряжение__6000/100_вольт</t>
  </si>
  <si>
    <t>Измерительные трансформаторы тока_600/5___ампер, напряжение_10000/100_вольт</t>
  </si>
  <si>
    <t>п/ст 375</t>
  </si>
  <si>
    <t>ЧАС</t>
  </si>
  <si>
    <t>Суммарный расход</t>
  </si>
  <si>
    <t>электроэнергии за 1 час</t>
  </si>
  <si>
    <t>активный</t>
  </si>
  <si>
    <t>кВт.ч</t>
  </si>
  <si>
    <t>реактивный</t>
  </si>
  <si>
    <t>кВАр.ч</t>
  </si>
  <si>
    <t>0-1</t>
  </si>
  <si>
    <t>с 1до 2</t>
  </si>
  <si>
    <t>с 2 до 3</t>
  </si>
  <si>
    <t xml:space="preserve">с 3 до 4 </t>
  </si>
  <si>
    <t>с 4 до 5</t>
  </si>
  <si>
    <t>с 5 до 6</t>
  </si>
  <si>
    <t>с 6 до 7</t>
  </si>
  <si>
    <t>с 7до 8</t>
  </si>
  <si>
    <t>с 8 до 9</t>
  </si>
  <si>
    <t>с 9 до 10</t>
  </si>
  <si>
    <t>с 10 до 11</t>
  </si>
  <si>
    <t>с 11 до 12</t>
  </si>
  <si>
    <t>с 12 до 13</t>
  </si>
  <si>
    <t>с 13 до 14</t>
  </si>
  <si>
    <t>с 14 до 15</t>
  </si>
  <si>
    <t>с 15 до 16</t>
  </si>
  <si>
    <t>с 16 до 17</t>
  </si>
  <si>
    <t>с 17 до 18</t>
  </si>
  <si>
    <t xml:space="preserve">с 19 до 20 </t>
  </si>
  <si>
    <t>с 20 до 21</t>
  </si>
  <si>
    <t>с 21 до 22</t>
  </si>
  <si>
    <t>с 22 до 23</t>
  </si>
  <si>
    <t>с 23 до 24</t>
  </si>
  <si>
    <t>Мощность включ.</t>
  </si>
  <si>
    <t>компенсир.</t>
  </si>
  <si>
    <t>устройства,</t>
  </si>
  <si>
    <t>КВАр</t>
  </si>
  <si>
    <t>реактивной</t>
  </si>
  <si>
    <t>кварч</t>
  </si>
  <si>
    <t>АГНКС г. Орехово-Зуево</t>
  </si>
  <si>
    <t>Сут.расход</t>
  </si>
  <si>
    <t>Нагрузочный ток фидера,
А</t>
  </si>
  <si>
    <t>Iдоп=</t>
  </si>
  <si>
    <t>Загрузка,
%</t>
  </si>
  <si>
    <t>Допустимый ток КЛ</t>
  </si>
  <si>
    <t>Допустимый ток ТТ</t>
  </si>
  <si>
    <t>Ток срабатывания РЗ</t>
  </si>
  <si>
    <t>Измерительные трансформаторы тока__600/5__ампер, напряжение_10000/100_вольт</t>
  </si>
  <si>
    <t>Измерительные трансформаторы тока_50\5 ампер, напряжение_10000/10___вольт</t>
  </si>
  <si>
    <t>Измерительные трансформаторы тока 50/5_ампер, напряжение_10000/10__вольт</t>
  </si>
  <si>
    <t>Измерительные трансформаторы тока_200/5___ампер, напряжение__10000/100__вольт</t>
  </si>
  <si>
    <t>ТЭЦ-6</t>
  </si>
  <si>
    <t>Измерительные трансформаторы тока___1000/5 ампер, напряжение 10000/10 вольт</t>
  </si>
  <si>
    <t>066645</t>
  </si>
  <si>
    <t>004145</t>
  </si>
  <si>
    <t xml:space="preserve">                 наименование предприятия</t>
  </si>
  <si>
    <t xml:space="preserve">Адрес: г.Орехово-Зуево, ул.Кузнецкая, д.11 </t>
  </si>
  <si>
    <t xml:space="preserve">            т. 22-04-40</t>
  </si>
  <si>
    <t>Главный инженер __________________</t>
  </si>
  <si>
    <t xml:space="preserve">нагрузок и косинусов "фи" за </t>
  </si>
  <si>
    <t>Измерительные трансформаторы тока    400/5  ампер, напряжение   6000/100  вольт</t>
  </si>
  <si>
    <t>реактивн.
квар</t>
  </si>
  <si>
    <r>
      <t xml:space="preserve">Абонент   </t>
    </r>
    <r>
      <rPr>
        <b/>
        <sz val="10"/>
        <rFont val="Arial"/>
        <family val="2"/>
      </rPr>
      <t>47</t>
    </r>
  </si>
  <si>
    <t>МУП "Орехово-Зуевская электросеть"</t>
  </si>
  <si>
    <t>г.Орехово-Зуево, ул.Кузнецкая , д.11</t>
  </si>
  <si>
    <t>Запись показаний счетчиков производил:</t>
  </si>
  <si>
    <t>1. _______________________</t>
  </si>
  <si>
    <t>фамилия</t>
  </si>
  <si>
    <t>2. _______________________</t>
  </si>
  <si>
    <t>3. _______________________</t>
  </si>
  <si>
    <t>_________________</t>
  </si>
  <si>
    <t>подпись</t>
  </si>
  <si>
    <t>025447</t>
  </si>
  <si>
    <t>Измерительные трансформаторы тока  100/5 ампер, напряжение10000/100 вольт</t>
  </si>
  <si>
    <t>нагрузок и косинусов "фи" за</t>
  </si>
  <si>
    <t>Абонент</t>
  </si>
  <si>
    <t>Фидер №</t>
  </si>
  <si>
    <t>ТП №</t>
  </si>
  <si>
    <t>Питающий центр</t>
  </si>
  <si>
    <t xml:space="preserve">Питающий центр </t>
  </si>
  <si>
    <t xml:space="preserve">Абонент  </t>
  </si>
  <si>
    <t xml:space="preserve">Абонент   </t>
  </si>
  <si>
    <t>Измерительные трансформаторы тока  300/5 ампер, напряжение  6000/100 вольт</t>
  </si>
  <si>
    <t xml:space="preserve">нагрузок и косинусов "фи" </t>
  </si>
  <si>
    <t>№ абонента</t>
  </si>
  <si>
    <t>Тангенс "Фи"</t>
  </si>
  <si>
    <t>Косинус "Фи"</t>
  </si>
  <si>
    <t>Полная мощность, кВА</t>
  </si>
  <si>
    <t>реактивн.  квар</t>
  </si>
  <si>
    <r>
      <t>нагрузок и косинусов "фи" за</t>
    </r>
    <r>
      <rPr>
        <b/>
        <sz val="10"/>
        <rFont val="Arial"/>
        <family val="2"/>
      </rPr>
      <t xml:space="preserve">  17 декабря 2003 г.</t>
    </r>
  </si>
  <si>
    <t>15 декабря 2004 г.</t>
  </si>
  <si>
    <r>
      <t>нагрузок и косинусов "фи"</t>
    </r>
    <r>
      <rPr>
        <b/>
        <sz val="10"/>
        <rFont val="Arial"/>
        <family val="2"/>
      </rPr>
      <t xml:space="preserve"> за </t>
    </r>
  </si>
  <si>
    <r>
      <t xml:space="preserve">нагрузок и косинусов "фи" за </t>
    </r>
    <r>
      <rPr>
        <b/>
        <sz val="10"/>
        <rFont val="Arial"/>
        <family val="2"/>
      </rPr>
      <t>15 декабря 2004 г.</t>
    </r>
  </si>
  <si>
    <r>
      <t xml:space="preserve">нагрузок и косинусов "фи" за  </t>
    </r>
    <r>
      <rPr>
        <b/>
        <sz val="10"/>
        <rFont val="Arial"/>
        <family val="2"/>
      </rPr>
      <t>15 декабря 2004 г.</t>
    </r>
  </si>
  <si>
    <t>Измерительные трансформаторы тока  400/5 ампер, напряжение 6000/100 вольт</t>
  </si>
  <si>
    <t>Измерительные трансформаторы тока  600/5 ампер, напряжение  6000/100 вольт</t>
  </si>
  <si>
    <t>Измерительные трансформаторы тока  200/5 ампер, напряжение 10000/100вольт</t>
  </si>
  <si>
    <r>
      <t xml:space="preserve">Измерительные трансформаторы тока  </t>
    </r>
    <r>
      <rPr>
        <b/>
        <sz val="10"/>
        <rFont val="Arial"/>
        <family val="2"/>
      </rPr>
      <t>600/5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ампер, напряжение </t>
    </r>
    <r>
      <rPr>
        <b/>
        <sz val="10"/>
        <rFont val="Arial"/>
        <family val="2"/>
      </rPr>
      <t>6000/100</t>
    </r>
    <r>
      <rPr>
        <sz val="10"/>
        <rFont val="Arial"/>
        <family val="0"/>
      </rPr>
      <t xml:space="preserve">  вольт</t>
    </r>
  </si>
  <si>
    <t>Измерительные трансформаторы тока 600/5 ампер, напряжение 6000/100 вольт</t>
  </si>
  <si>
    <r>
      <t xml:space="preserve">Измерительные трансформаторы тока </t>
    </r>
    <r>
      <rPr>
        <b/>
        <sz val="10"/>
        <rFont val="Arial"/>
        <family val="2"/>
      </rPr>
      <t>600/5</t>
    </r>
    <r>
      <rPr>
        <sz val="10"/>
        <rFont val="Arial"/>
        <family val="0"/>
      </rPr>
      <t xml:space="preserve"> ампер, напряжение</t>
    </r>
    <r>
      <rPr>
        <b/>
        <sz val="10"/>
        <rFont val="Arial"/>
        <family val="2"/>
      </rPr>
      <t xml:space="preserve">  6000/100</t>
    </r>
    <r>
      <rPr>
        <sz val="10"/>
        <rFont val="Arial"/>
        <family val="0"/>
      </rPr>
      <t xml:space="preserve"> вольт</t>
    </r>
  </si>
  <si>
    <r>
      <t xml:space="preserve">Измерительные трансформаторы тока </t>
    </r>
    <r>
      <rPr>
        <b/>
        <sz val="10"/>
        <rFont val="Arial"/>
        <family val="2"/>
      </rPr>
      <t xml:space="preserve"> 600/5</t>
    </r>
    <r>
      <rPr>
        <sz val="10"/>
        <rFont val="Arial"/>
        <family val="0"/>
      </rPr>
      <t xml:space="preserve"> ампер, напряжение </t>
    </r>
    <r>
      <rPr>
        <b/>
        <sz val="10"/>
        <rFont val="Arial"/>
        <family val="2"/>
      </rPr>
      <t>6000/100</t>
    </r>
    <r>
      <rPr>
        <sz val="10"/>
        <rFont val="Arial"/>
        <family val="0"/>
      </rPr>
      <t xml:space="preserve"> вольт</t>
    </r>
  </si>
  <si>
    <t>Измерительные трансформаторы тока 600/5 ампер, напряжение  6000/100 вольт</t>
  </si>
  <si>
    <t>Измерительные трансформаторы тока 600/5  ампер, напряжение  10000/100  вольт</t>
  </si>
  <si>
    <t>Измерительные трансформаторы тока 600/5  ампер, напряжение 6000/100 вольт</t>
  </si>
  <si>
    <r>
      <t xml:space="preserve">Измерительные трансформаторы тока </t>
    </r>
    <r>
      <rPr>
        <b/>
        <sz val="10"/>
        <rFont val="Arial"/>
        <family val="2"/>
      </rPr>
      <t xml:space="preserve">600/5 </t>
    </r>
    <r>
      <rPr>
        <sz val="10"/>
        <rFont val="Arial"/>
        <family val="0"/>
      </rPr>
      <t xml:space="preserve">ампер, напряжение  </t>
    </r>
    <r>
      <rPr>
        <b/>
        <sz val="10"/>
        <rFont val="Arial"/>
        <family val="2"/>
      </rPr>
      <t xml:space="preserve">6000/100 </t>
    </r>
    <r>
      <rPr>
        <sz val="10"/>
        <rFont val="Arial"/>
        <family val="0"/>
      </rPr>
      <t>вольт</t>
    </r>
  </si>
  <si>
    <t>Измерительные трансформаторы тока 400/5 ампер, напряжение 6000/100  вольт</t>
  </si>
  <si>
    <t>Измерительные трансформаторы тока 1000/5 ампер, напряжение 6000/100 вольт</t>
  </si>
  <si>
    <t>Измерительные трансформаторы тока 150/5 ампер, напряжение 6000/100 вольт</t>
  </si>
  <si>
    <t>Измерительные трансформаторы тока 200/5 ампер, напряжение 6000/100 вольт</t>
  </si>
  <si>
    <t>Измерительные трансформаторы тока 400/5 ампер, напряжение 10000/100 вольт</t>
  </si>
  <si>
    <t>Измерительные трансформаторы тока  300/5 ампер, напряжение 10000/100 вольт</t>
  </si>
  <si>
    <t>Измерительные трансформаторы тока 600\5 ампер, напряжение 10000/100 вольт</t>
  </si>
  <si>
    <t>Измерительные трансформаторы тока 400\5 ампер, напряжение 10000/100 вольт</t>
  </si>
  <si>
    <t>Измерительные трансформаторы тока  400/5 ампер, напряжение 0000/5_вольт</t>
  </si>
  <si>
    <t>Измерительные трансформаторы тока 100/5 ампер, напряжение 6000/100 вольт</t>
  </si>
  <si>
    <t>20 декабря  2006 г.</t>
  </si>
  <si>
    <t xml:space="preserve">11050881 </t>
  </si>
  <si>
    <t xml:space="preserve">11050864 </t>
  </si>
  <si>
    <t xml:space="preserve">04062332 </t>
  </si>
  <si>
    <t>Измерительные трансформаторы тока 200/5 ампер, напряжение10000/100 вольт</t>
  </si>
  <si>
    <t>0-4</t>
  </si>
  <si>
    <t>4-8</t>
  </si>
  <si>
    <t>8-12</t>
  </si>
  <si>
    <t>12-16</t>
  </si>
  <si>
    <t>16-20</t>
  </si>
  <si>
    <t>20-24</t>
  </si>
  <si>
    <t>ООО "Орехово-Зуевская электросеть"</t>
  </si>
  <si>
    <t>93543367</t>
  </si>
  <si>
    <t xml:space="preserve"> 93543386</t>
  </si>
  <si>
    <t>ПРОТОКОЛ (суммарный)</t>
  </si>
  <si>
    <t>0106071146</t>
  </si>
  <si>
    <t>0106075043</t>
  </si>
  <si>
    <t>0106075117</t>
  </si>
  <si>
    <t>0106072002</t>
  </si>
  <si>
    <t>0106071197</t>
  </si>
  <si>
    <t>0106074151</t>
  </si>
  <si>
    <t>0105075064</t>
  </si>
  <si>
    <t>0105071136</t>
  </si>
  <si>
    <t>0105072038</t>
  </si>
  <si>
    <t>0105075223</t>
  </si>
  <si>
    <t>0105071205</t>
  </si>
  <si>
    <t>0105071175</t>
  </si>
  <si>
    <t>0105071171</t>
  </si>
  <si>
    <t xml:space="preserve">11050603 </t>
  </si>
  <si>
    <t xml:space="preserve">11050888 </t>
  </si>
  <si>
    <t>0105071142</t>
  </si>
  <si>
    <t>0105072016</t>
  </si>
  <si>
    <t>93947602</t>
  </si>
  <si>
    <t>93947324</t>
  </si>
  <si>
    <t>93947321</t>
  </si>
  <si>
    <t>93947338</t>
  </si>
  <si>
    <t xml:space="preserve">04062779 </t>
  </si>
  <si>
    <t>Измерительные трансформаторы тока  600/5  ампер, напряжение 10000/100 вольт</t>
  </si>
  <si>
    <t>ООО"Орехово-Зуевская электросеть"</t>
  </si>
  <si>
    <t>0110063156</t>
  </si>
  <si>
    <t>0110062091</t>
  </si>
  <si>
    <t>1-5А</t>
  </si>
  <si>
    <t>3х57,7/100В</t>
  </si>
  <si>
    <t>Питающие центры :</t>
  </si>
  <si>
    <t xml:space="preserve">с 18 до 19 </t>
  </si>
  <si>
    <r>
      <t xml:space="preserve">по  </t>
    </r>
    <r>
      <rPr>
        <b/>
        <i/>
        <sz val="10"/>
        <rFont val="Arial"/>
        <family val="2"/>
      </rPr>
      <t>ООО "Орехово-Зуевская электросеть"</t>
    </r>
  </si>
  <si>
    <t xml:space="preserve">            т. 422-04-40</t>
  </si>
  <si>
    <r>
      <t xml:space="preserve">Фидер № </t>
    </r>
    <r>
      <rPr>
        <b/>
        <sz val="10"/>
        <rFont val="Arial"/>
        <family val="2"/>
      </rPr>
      <t xml:space="preserve"> 7</t>
    </r>
  </si>
  <si>
    <r>
      <t xml:space="preserve">Питающий центр   </t>
    </r>
    <r>
      <rPr>
        <b/>
        <sz val="10"/>
        <rFont val="Arial"/>
        <family val="2"/>
      </rPr>
      <t>п/ст 177  ВЭС "МОЭСК"</t>
    </r>
  </si>
  <si>
    <t>п/ст 177 ВЭС МОЭСК</t>
  </si>
  <si>
    <t>п/ст 88 ВЭС МОЭСК</t>
  </si>
  <si>
    <t>п/ст 767 ВЭС МОЭСК</t>
  </si>
  <si>
    <t>п/ст 609 ВЭС МОЭСК</t>
  </si>
  <si>
    <t>п\ст 609 ВЭС МОЭСК</t>
  </si>
  <si>
    <t>п/ст 599 ВЭС МОЭСК</t>
  </si>
  <si>
    <t>п/ст 258 ВЭС МОЭСК</t>
  </si>
  <si>
    <t>п\ст 258 ВЭС МОЭСК</t>
  </si>
  <si>
    <t>ТП №ЦРП</t>
  </si>
  <si>
    <t>отключен</t>
  </si>
  <si>
    <t>0804090190</t>
  </si>
  <si>
    <r>
      <t>Абонент :</t>
    </r>
    <r>
      <rPr>
        <b/>
        <i/>
        <sz val="10"/>
        <rFont val="Arial"/>
        <family val="2"/>
      </rPr>
      <t xml:space="preserve"> </t>
    </r>
  </si>
  <si>
    <t>1.ВЭС  филиала ОАО "МОЭСК" -п/ст 177, 88,</t>
  </si>
  <si>
    <t xml:space="preserve"> 2.ТЭЦ №6 филиала ГРЭС-3 им.Классона</t>
  </si>
  <si>
    <t>п/ст 375 "Стачка " ФСК ЕЭС</t>
  </si>
  <si>
    <t>ЦРП-6 ОАО "ДМЗ"</t>
  </si>
  <si>
    <t>04062779</t>
  </si>
  <si>
    <t>808093667</t>
  </si>
  <si>
    <t>808093702</t>
  </si>
  <si>
    <t>808093679</t>
  </si>
  <si>
    <t>080893714</t>
  </si>
  <si>
    <t>808093970</t>
  </si>
  <si>
    <t>4. ОАО "ФСК ЕЭС" - п/ст 375 "Стачка" ф.105, 205. 106, 206</t>
  </si>
  <si>
    <t xml:space="preserve"> ОАО "Мосэнерго" фид. 23, 33</t>
  </si>
  <si>
    <t>3.ЦРП-1 ОАО "ДМЗ" фид.12, 14</t>
  </si>
  <si>
    <t xml:space="preserve"> 258, 599, 609, 767</t>
  </si>
  <si>
    <t>15 июня 2011г. года.</t>
  </si>
  <si>
    <t>15 июня 2011г. года</t>
  </si>
  <si>
    <t>20 июня 2012г. года</t>
  </si>
  <si>
    <t>20 июня 2012г. года.</t>
  </si>
  <si>
    <t>1952,004</t>
  </si>
  <si>
    <t>771,684</t>
  </si>
  <si>
    <t>771,952</t>
  </si>
  <si>
    <t>772,008</t>
  </si>
  <si>
    <t>772,117</t>
  </si>
  <si>
    <t>19 декабря 2012г.</t>
  </si>
  <si>
    <r>
      <t xml:space="preserve">Измерительные трансформаторы тока   </t>
    </r>
    <r>
      <rPr>
        <b/>
        <sz val="10"/>
        <rFont val="Arial"/>
        <family val="2"/>
      </rPr>
      <t>20</t>
    </r>
    <r>
      <rPr>
        <b/>
        <sz val="10"/>
        <rFont val="Arial"/>
        <family val="2"/>
      </rPr>
      <t xml:space="preserve">0\5  </t>
    </r>
    <r>
      <rPr>
        <sz val="10"/>
        <rFont val="Arial"/>
        <family val="0"/>
      </rPr>
      <t xml:space="preserve">ампер, напряжение </t>
    </r>
    <r>
      <rPr>
        <b/>
        <sz val="10"/>
        <rFont val="Arial"/>
        <family val="2"/>
      </rPr>
      <t>6000\100</t>
    </r>
    <r>
      <rPr>
        <sz val="10"/>
        <rFont val="Arial"/>
        <family val="0"/>
      </rPr>
      <t xml:space="preserve"> вольт</t>
    </r>
  </si>
  <si>
    <t>вычислений нагрузок и косинусов "ФИ" за 19 декабря 2012г.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</si>
</sst>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;[Red]0.00"/>
    <numFmt numFmtId="174" formatCode="0.000"/>
    <numFmt numFmtId="175" formatCode="#,##0&quot;р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#,##0.0"/>
    <numFmt numFmtId="183" formatCode="[$-FC19]d\ mmmm\ yyyy\ &quot;г.&quot;"/>
    <numFmt numFmtId="184" formatCode="0.00000"/>
    <numFmt numFmtId="185" formatCode="0.000000"/>
    <numFmt numFmtId="186" formatCode="0.00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/>
    </xf>
    <xf numFmtId="0" fontId="4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5" fillId="0" borderId="0" xfId="0" applyFont="1" applyAlignment="1">
      <alignment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42" xfId="0" applyFont="1" applyFill="1" applyBorder="1" applyAlignment="1">
      <alignment/>
    </xf>
    <xf numFmtId="49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49" fontId="1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46" xfId="0" applyFont="1" applyBorder="1" applyAlignment="1">
      <alignment/>
    </xf>
    <xf numFmtId="16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8" xfId="0" applyFon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47" xfId="0" applyNumberFormat="1" applyBorder="1" applyAlignment="1">
      <alignment/>
    </xf>
    <xf numFmtId="174" fontId="0" fillId="0" borderId="20" xfId="0" applyNumberFormat="1" applyBorder="1" applyAlignment="1">
      <alignment/>
    </xf>
    <xf numFmtId="0" fontId="0" fillId="0" borderId="48" xfId="0" applyBorder="1" applyAlignment="1">
      <alignment/>
    </xf>
    <xf numFmtId="174" fontId="2" fillId="0" borderId="49" xfId="0" applyNumberFormat="1" applyFont="1" applyBorder="1" applyAlignment="1">
      <alignment horizontal="center" vertical="center" wrapText="1"/>
    </xf>
    <xf numFmtId="174" fontId="2" fillId="0" borderId="20" xfId="0" applyNumberFormat="1" applyFont="1" applyBorder="1" applyAlignment="1">
      <alignment horizontal="center" vertical="center" wrapText="1"/>
    </xf>
    <xf numFmtId="174" fontId="2" fillId="0" borderId="38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5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60" xfId="0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38" xfId="0" applyNumberFormat="1" applyFont="1" applyBorder="1" applyAlignment="1">
      <alignment/>
    </xf>
    <xf numFmtId="1" fontId="10" fillId="0" borderId="61" xfId="0" applyNumberFormat="1" applyFont="1" applyFill="1" applyBorder="1" applyAlignment="1">
      <alignment/>
    </xf>
    <xf numFmtId="1" fontId="10" fillId="0" borderId="19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" fontId="10" fillId="0" borderId="40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/>
    </xf>
    <xf numFmtId="0" fontId="10" fillId="0" borderId="42" xfId="0" applyFont="1" applyFill="1" applyBorder="1" applyAlignment="1">
      <alignment/>
    </xf>
    <xf numFmtId="1" fontId="10" fillId="0" borderId="21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/>
    </xf>
    <xf numFmtId="1" fontId="10" fillId="0" borderId="19" xfId="0" applyNumberFormat="1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2" fontId="10" fillId="0" borderId="41" xfId="0" applyNumberFormat="1" applyFont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/>
    </xf>
    <xf numFmtId="0" fontId="10" fillId="0" borderId="54" xfId="0" applyFont="1" applyBorder="1" applyAlignment="1">
      <alignment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vertical="center"/>
    </xf>
    <xf numFmtId="1" fontId="10" fillId="0" borderId="45" xfId="0" applyNumberFormat="1" applyFont="1" applyBorder="1" applyAlignment="1">
      <alignment vertical="center"/>
    </xf>
    <xf numFmtId="0" fontId="10" fillId="0" borderId="58" xfId="0" applyFont="1" applyBorder="1" applyAlignment="1">
      <alignment/>
    </xf>
    <xf numFmtId="1" fontId="10" fillId="0" borderId="21" xfId="0" applyNumberFormat="1" applyFont="1" applyBorder="1" applyAlignment="1">
      <alignment/>
    </xf>
    <xf numFmtId="1" fontId="0" fillId="0" borderId="61" xfId="0" applyNumberFormat="1" applyFill="1" applyBorder="1" applyAlignment="1">
      <alignment vertical="center"/>
    </xf>
    <xf numFmtId="1" fontId="10" fillId="0" borderId="61" xfId="0" applyNumberFormat="1" applyFont="1" applyFill="1" applyBorder="1" applyAlignment="1">
      <alignment vertical="center"/>
    </xf>
    <xf numFmtId="0" fontId="10" fillId="0" borderId="65" xfId="0" applyFont="1" applyFill="1" applyBorder="1" applyAlignment="1">
      <alignment/>
    </xf>
    <xf numFmtId="1" fontId="10" fillId="0" borderId="19" xfId="0" applyNumberFormat="1" applyFont="1" applyBorder="1" applyAlignment="1">
      <alignment/>
    </xf>
    <xf numFmtId="2" fontId="10" fillId="0" borderId="45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1" fontId="10" fillId="0" borderId="61" xfId="0" applyNumberFormat="1" applyFont="1" applyFill="1" applyBorder="1" applyAlignment="1">
      <alignment/>
    </xf>
    <xf numFmtId="0" fontId="10" fillId="0" borderId="19" xfId="0" applyNumberFormat="1" applyFont="1" applyBorder="1" applyAlignment="1">
      <alignment/>
    </xf>
    <xf numFmtId="0" fontId="0" fillId="0" borderId="61" xfId="0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2" fontId="10" fillId="0" borderId="42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2" fontId="10" fillId="0" borderId="44" xfId="0" applyNumberFormat="1" applyFont="1" applyBorder="1" applyAlignment="1">
      <alignment/>
    </xf>
    <xf numFmtId="2" fontId="10" fillId="0" borderId="46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2" fontId="10" fillId="0" borderId="67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2" fontId="10" fillId="0" borderId="27" xfId="0" applyNumberFormat="1" applyFont="1" applyBorder="1" applyAlignment="1">
      <alignment/>
    </xf>
    <xf numFmtId="0" fontId="0" fillId="0" borderId="0" xfId="0" applyAlignment="1">
      <alignment horizontal="right"/>
    </xf>
    <xf numFmtId="2" fontId="10" fillId="0" borderId="68" xfId="0" applyNumberFormat="1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43" xfId="0" applyFont="1" applyFill="1" applyBorder="1" applyAlignment="1">
      <alignment/>
    </xf>
    <xf numFmtId="0" fontId="10" fillId="0" borderId="50" xfId="0" applyFont="1" applyBorder="1" applyAlignment="1">
      <alignment/>
    </xf>
    <xf numFmtId="0" fontId="10" fillId="0" borderId="23" xfId="0" applyFont="1" applyBorder="1" applyAlignment="1">
      <alignment/>
    </xf>
    <xf numFmtId="1" fontId="10" fillId="0" borderId="42" xfId="0" applyNumberFormat="1" applyFont="1" applyBorder="1" applyAlignment="1">
      <alignment horizontal="center"/>
    </xf>
    <xf numFmtId="1" fontId="10" fillId="0" borderId="43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2" fillId="0" borderId="69" xfId="0" applyFont="1" applyBorder="1" applyAlignment="1">
      <alignment horizontal="center"/>
    </xf>
    <xf numFmtId="174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0" borderId="55" xfId="0" applyFont="1" applyFill="1" applyBorder="1" applyAlignment="1">
      <alignment/>
    </xf>
    <xf numFmtId="174" fontId="10" fillId="0" borderId="21" xfId="0" applyNumberFormat="1" applyFont="1" applyBorder="1" applyAlignment="1">
      <alignment/>
    </xf>
    <xf numFmtId="2" fontId="0" fillId="0" borderId="0" xfId="0" applyNumberFormat="1" applyAlignment="1">
      <alignment/>
    </xf>
    <xf numFmtId="2" fontId="10" fillId="0" borderId="16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45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/>
    </xf>
    <xf numFmtId="49" fontId="10" fillId="0" borderId="68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right"/>
    </xf>
    <xf numFmtId="49" fontId="10" fillId="0" borderId="45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/>
    </xf>
    <xf numFmtId="2" fontId="10" fillId="0" borderId="38" xfId="0" applyNumberFormat="1" applyFont="1" applyBorder="1" applyAlignment="1">
      <alignment/>
    </xf>
    <xf numFmtId="0" fontId="10" fillId="0" borderId="0" xfId="0" applyFont="1" applyAlignment="1">
      <alignment/>
    </xf>
    <xf numFmtId="49" fontId="0" fillId="0" borderId="11" xfId="0" applyNumberFormat="1" applyBorder="1" applyAlignment="1">
      <alignment/>
    </xf>
    <xf numFmtId="2" fontId="10" fillId="0" borderId="17" xfId="0" applyNumberFormat="1" applyFont="1" applyFill="1" applyBorder="1" applyAlignment="1">
      <alignment/>
    </xf>
    <xf numFmtId="0" fontId="10" fillId="0" borderId="70" xfId="0" applyFont="1" applyBorder="1" applyAlignment="1">
      <alignment/>
    </xf>
    <xf numFmtId="2" fontId="10" fillId="0" borderId="47" xfId="0" applyNumberFormat="1" applyFont="1" applyBorder="1" applyAlignment="1">
      <alignment/>
    </xf>
    <xf numFmtId="2" fontId="10" fillId="0" borderId="48" xfId="0" applyNumberFormat="1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73" xfId="0" applyFont="1" applyBorder="1" applyAlignment="1">
      <alignment/>
    </xf>
    <xf numFmtId="1" fontId="10" fillId="0" borderId="28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0" fillId="0" borderId="49" xfId="0" applyNumberFormat="1" applyBorder="1" applyAlignment="1">
      <alignment/>
    </xf>
    <xf numFmtId="1" fontId="0" fillId="0" borderId="49" xfId="0" applyNumberFormat="1" applyBorder="1" applyAlignment="1">
      <alignment/>
    </xf>
    <xf numFmtId="4" fontId="10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/>
    </xf>
    <xf numFmtId="49" fontId="13" fillId="0" borderId="27" xfId="54" applyNumberFormat="1" applyFont="1" applyBorder="1" applyAlignment="1">
      <alignment horizontal="right" vertical="distributed"/>
      <protection/>
    </xf>
    <xf numFmtId="0" fontId="2" fillId="0" borderId="36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73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76" xfId="0" applyBorder="1" applyAlignment="1">
      <alignment/>
    </xf>
    <xf numFmtId="0" fontId="0" fillId="0" borderId="25" xfId="0" applyBorder="1" applyAlignment="1">
      <alignment/>
    </xf>
    <xf numFmtId="0" fontId="0" fillId="0" borderId="47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2" fontId="2" fillId="0" borderId="34" xfId="0" applyNumberFormat="1" applyFont="1" applyBorder="1" applyAlignment="1">
      <alignment horizontal="center" vertical="center" wrapText="1"/>
    </xf>
    <xf numFmtId="0" fontId="17" fillId="0" borderId="57" xfId="0" applyFont="1" applyBorder="1" applyAlignment="1">
      <alignment/>
    </xf>
    <xf numFmtId="0" fontId="17" fillId="0" borderId="5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/>
    </xf>
    <xf numFmtId="2" fontId="17" fillId="0" borderId="3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5" xfId="0" applyFont="1" applyBorder="1" applyAlignment="1">
      <alignment/>
    </xf>
    <xf numFmtId="2" fontId="10" fillId="0" borderId="36" xfId="0" applyNumberFormat="1" applyFont="1" applyBorder="1" applyAlignment="1">
      <alignment horizontal="center" vertical="center" wrapText="1"/>
    </xf>
    <xf numFmtId="1" fontId="17" fillId="0" borderId="44" xfId="0" applyNumberFormat="1" applyFont="1" applyBorder="1" applyAlignment="1">
      <alignment horizontal="center"/>
    </xf>
    <xf numFmtId="1" fontId="17" fillId="0" borderId="45" xfId="0" applyNumberFormat="1" applyFont="1" applyBorder="1" applyAlignment="1">
      <alignment/>
    </xf>
    <xf numFmtId="174" fontId="10" fillId="0" borderId="19" xfId="0" applyNumberFormat="1" applyFont="1" applyBorder="1" applyAlignment="1">
      <alignment/>
    </xf>
    <xf numFmtId="174" fontId="10" fillId="0" borderId="45" xfId="0" applyNumberFormat="1" applyFont="1" applyBorder="1" applyAlignment="1">
      <alignment/>
    </xf>
    <xf numFmtId="49" fontId="19" fillId="0" borderId="19" xfId="54" applyNumberFormat="1" applyFont="1" applyBorder="1" applyAlignment="1">
      <alignment horizontal="right" vertical="distributed"/>
      <protection/>
    </xf>
    <xf numFmtId="49" fontId="19" fillId="0" borderId="19" xfId="54" applyNumberFormat="1" applyFont="1" applyFill="1" applyBorder="1" applyAlignment="1">
      <alignment horizontal="right" vertical="distributed"/>
      <protection/>
    </xf>
    <xf numFmtId="49" fontId="19" fillId="0" borderId="0" xfId="54" applyNumberFormat="1" applyFont="1" applyBorder="1" applyAlignment="1">
      <alignment horizontal="right" vertical="distributed"/>
      <protection/>
    </xf>
    <xf numFmtId="0" fontId="0" fillId="0" borderId="76" xfId="0" applyBorder="1" applyAlignment="1">
      <alignment vertical="center"/>
    </xf>
    <xf numFmtId="49" fontId="13" fillId="0" borderId="23" xfId="54" applyNumberFormat="1" applyFont="1" applyBorder="1" applyAlignment="1">
      <alignment horizontal="right" vertical="distributed"/>
      <protection/>
    </xf>
    <xf numFmtId="49" fontId="19" fillId="0" borderId="27" xfId="54" applyNumberFormat="1" applyFont="1" applyFill="1" applyBorder="1" applyAlignment="1">
      <alignment vertical="distributed"/>
      <protection/>
    </xf>
    <xf numFmtId="0" fontId="20" fillId="0" borderId="0" xfId="0" applyFont="1" applyAlignment="1">
      <alignment/>
    </xf>
    <xf numFmtId="49" fontId="19" fillId="0" borderId="45" xfId="54" applyNumberFormat="1" applyFont="1" applyBorder="1" applyAlignment="1">
      <alignment vertical="distributed"/>
      <protection/>
    </xf>
    <xf numFmtId="49" fontId="19" fillId="0" borderId="45" xfId="0" applyNumberFormat="1" applyFont="1" applyFill="1" applyBorder="1" applyAlignment="1">
      <alignment horizontal="right" vertical="distributed"/>
    </xf>
    <xf numFmtId="49" fontId="19" fillId="24" borderId="19" xfId="53" applyNumberFormat="1" applyFont="1" applyFill="1" applyBorder="1" applyAlignment="1">
      <alignment horizontal="right" vertical="distributed"/>
      <protection/>
    </xf>
    <xf numFmtId="49" fontId="20" fillId="0" borderId="19" xfId="54" applyNumberFormat="1" applyFont="1" applyBorder="1" applyAlignment="1">
      <alignment horizontal="right" vertical="distributed"/>
      <protection/>
    </xf>
    <xf numFmtId="49" fontId="1" fillId="0" borderId="19" xfId="54" applyNumberFormat="1" applyFont="1" applyBorder="1" applyAlignment="1">
      <alignment horizontal="right" vertical="distributed"/>
      <protection/>
    </xf>
    <xf numFmtId="49" fontId="13" fillId="0" borderId="16" xfId="54" applyNumberFormat="1" applyFont="1" applyBorder="1" applyAlignment="1">
      <alignment horizontal="right" vertical="distributed"/>
      <protection/>
    </xf>
    <xf numFmtId="0" fontId="0" fillId="0" borderId="0" xfId="0" applyAlignment="1">
      <alignment horizontal="center"/>
    </xf>
    <xf numFmtId="2" fontId="10" fillId="0" borderId="3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2" fontId="10" fillId="0" borderId="57" xfId="0" applyNumberFormat="1" applyFont="1" applyBorder="1" applyAlignment="1">
      <alignment/>
    </xf>
    <xf numFmtId="2" fontId="10" fillId="0" borderId="27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45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67" xfId="0" applyNumberFormat="1" applyFont="1" applyBorder="1" applyAlignment="1">
      <alignment/>
    </xf>
    <xf numFmtId="2" fontId="10" fillId="0" borderId="19" xfId="0" applyNumberFormat="1" applyFont="1" applyFill="1" applyBorder="1" applyAlignment="1">
      <alignment/>
    </xf>
    <xf numFmtId="2" fontId="10" fillId="0" borderId="15" xfId="0" applyNumberFormat="1" applyFont="1" applyBorder="1" applyAlignment="1">
      <alignment/>
    </xf>
    <xf numFmtId="0" fontId="16" fillId="0" borderId="25" xfId="0" applyFont="1" applyBorder="1" applyAlignment="1">
      <alignment/>
    </xf>
    <xf numFmtId="49" fontId="19" fillId="0" borderId="77" xfId="54" applyNumberFormat="1" applyFont="1" applyFill="1" applyBorder="1" applyAlignment="1">
      <alignment horizontal="right" vertical="distributed"/>
      <protection/>
    </xf>
    <xf numFmtId="49" fontId="19" fillId="0" borderId="27" xfId="54" applyNumberFormat="1" applyFont="1" applyBorder="1" applyAlignment="1">
      <alignment vertical="distributed"/>
      <protection/>
    </xf>
    <xf numFmtId="49" fontId="19" fillId="0" borderId="27" xfId="0" applyNumberFormat="1" applyFont="1" applyFill="1" applyBorder="1" applyAlignment="1">
      <alignment horizontal="right" vertical="distributed"/>
    </xf>
    <xf numFmtId="2" fontId="10" fillId="0" borderId="40" xfId="0" applyNumberFormat="1" applyFont="1" applyBorder="1" applyAlignment="1">
      <alignment/>
    </xf>
    <xf numFmtId="2" fontId="10" fillId="0" borderId="41" xfId="0" applyNumberFormat="1" applyFont="1" applyBorder="1" applyAlignment="1">
      <alignment/>
    </xf>
    <xf numFmtId="2" fontId="1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2" fontId="10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1" fontId="10" fillId="0" borderId="27" xfId="0" applyNumberFormat="1" applyFont="1" applyBorder="1" applyAlignment="1">
      <alignment/>
    </xf>
    <xf numFmtId="172" fontId="10" fillId="0" borderId="2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2" fontId="23" fillId="0" borderId="18" xfId="0" applyNumberFormat="1" applyFont="1" applyBorder="1" applyAlignment="1">
      <alignment/>
    </xf>
    <xf numFmtId="2" fontId="23" fillId="0" borderId="30" xfId="0" applyNumberFormat="1" applyFont="1" applyBorder="1" applyAlignment="1">
      <alignment/>
    </xf>
    <xf numFmtId="49" fontId="19" fillId="0" borderId="21" xfId="54" applyNumberFormat="1" applyFont="1" applyFill="1" applyBorder="1" applyAlignment="1">
      <alignment horizontal="right" vertical="distributed"/>
      <protection/>
    </xf>
    <xf numFmtId="49" fontId="19" fillId="0" borderId="21" xfId="54" applyNumberFormat="1" applyFont="1" applyBorder="1" applyAlignment="1">
      <alignment horizontal="right" vertical="distributed"/>
      <protection/>
    </xf>
    <xf numFmtId="49" fontId="19" fillId="0" borderId="68" xfId="54" applyNumberFormat="1" applyFont="1" applyBorder="1" applyAlignment="1">
      <alignment horizontal="right" vertical="distributed"/>
      <protection/>
    </xf>
    <xf numFmtId="2" fontId="10" fillId="0" borderId="41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/>
    </xf>
    <xf numFmtId="1" fontId="10" fillId="0" borderId="55" xfId="0" applyNumberFormat="1" applyFont="1" applyBorder="1" applyAlignment="1">
      <alignment horizontal="center"/>
    </xf>
    <xf numFmtId="181" fontId="10" fillId="0" borderId="28" xfId="0" applyNumberFormat="1" applyFont="1" applyBorder="1" applyAlignment="1">
      <alignment/>
    </xf>
    <xf numFmtId="181" fontId="10" fillId="0" borderId="30" xfId="0" applyNumberFormat="1" applyFont="1" applyBorder="1" applyAlignment="1">
      <alignment/>
    </xf>
    <xf numFmtId="181" fontId="10" fillId="0" borderId="17" xfId="0" applyNumberFormat="1" applyFont="1" applyFill="1" applyBorder="1" applyAlignment="1">
      <alignment/>
    </xf>
    <xf numFmtId="181" fontId="10" fillId="0" borderId="19" xfId="0" applyNumberFormat="1" applyFont="1" applyBorder="1" applyAlignment="1">
      <alignment/>
    </xf>
    <xf numFmtId="181" fontId="10" fillId="0" borderId="42" xfId="0" applyNumberFormat="1" applyFont="1" applyBorder="1" applyAlignment="1">
      <alignment/>
    </xf>
    <xf numFmtId="181" fontId="10" fillId="0" borderId="43" xfId="0" applyNumberFormat="1" applyFont="1" applyBorder="1" applyAlignment="1">
      <alignment/>
    </xf>
    <xf numFmtId="181" fontId="10" fillId="0" borderId="44" xfId="0" applyNumberFormat="1" applyFont="1" applyBorder="1" applyAlignment="1">
      <alignment/>
    </xf>
    <xf numFmtId="2" fontId="10" fillId="0" borderId="19" xfId="0" applyNumberFormat="1" applyFont="1" applyFill="1" applyBorder="1" applyAlignment="1">
      <alignment/>
    </xf>
    <xf numFmtId="49" fontId="13" fillId="0" borderId="21" xfId="54" applyNumberFormat="1" applyFont="1" applyBorder="1" applyAlignment="1">
      <alignment horizontal="right" vertical="distributed"/>
      <protection/>
    </xf>
    <xf numFmtId="49" fontId="24" fillId="0" borderId="21" xfId="0" applyNumberFormat="1" applyFont="1" applyFill="1" applyBorder="1" applyAlignment="1">
      <alignment horizontal="right" vertical="distributed"/>
    </xf>
    <xf numFmtId="1" fontId="10" fillId="0" borderId="40" xfId="0" applyNumberFormat="1" applyFont="1" applyBorder="1" applyAlignment="1">
      <alignment horizontal="center"/>
    </xf>
    <xf numFmtId="1" fontId="17" fillId="0" borderId="58" xfId="0" applyNumberFormat="1" applyFont="1" applyBorder="1" applyAlignment="1">
      <alignment horizontal="center"/>
    </xf>
    <xf numFmtId="1" fontId="10" fillId="0" borderId="54" xfId="0" applyNumberFormat="1" applyFont="1" applyBorder="1" applyAlignment="1">
      <alignment horizontal="center"/>
    </xf>
    <xf numFmtId="2" fontId="10" fillId="0" borderId="45" xfId="0" applyNumberFormat="1" applyFont="1" applyFill="1" applyBorder="1" applyAlignment="1">
      <alignment/>
    </xf>
    <xf numFmtId="1" fontId="10" fillId="0" borderId="56" xfId="0" applyNumberFormat="1" applyFont="1" applyBorder="1" applyAlignment="1">
      <alignment horizontal="center"/>
    </xf>
    <xf numFmtId="0" fontId="16" fillId="0" borderId="47" xfId="0" applyFont="1" applyBorder="1" applyAlignment="1">
      <alignment/>
    </xf>
    <xf numFmtId="0" fontId="21" fillId="0" borderId="47" xfId="0" applyFont="1" applyBorder="1" applyAlignment="1">
      <alignment/>
    </xf>
    <xf numFmtId="0" fontId="0" fillId="0" borderId="47" xfId="0" applyFill="1" applyBorder="1" applyAlignment="1">
      <alignment/>
    </xf>
    <xf numFmtId="1" fontId="0" fillId="0" borderId="21" xfId="0" applyNumberForma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49" fontId="19" fillId="0" borderId="39" xfId="54" applyNumberFormat="1" applyFont="1" applyFill="1" applyBorder="1" applyAlignment="1">
      <alignment horizontal="right" vertical="distributed"/>
      <protection/>
    </xf>
    <xf numFmtId="0" fontId="0" fillId="0" borderId="51" xfId="0" applyBorder="1" applyAlignment="1">
      <alignment/>
    </xf>
    <xf numFmtId="2" fontId="23" fillId="0" borderId="45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center"/>
    </xf>
    <xf numFmtId="2" fontId="10" fillId="0" borderId="53" xfId="0" applyNumberFormat="1" applyFont="1" applyBorder="1" applyAlignment="1">
      <alignment/>
    </xf>
    <xf numFmtId="49" fontId="25" fillId="0" borderId="19" xfId="54" applyNumberFormat="1" applyFont="1" applyBorder="1" applyAlignment="1">
      <alignment horizontal="right" vertical="distributed"/>
      <protection/>
    </xf>
    <xf numFmtId="181" fontId="2" fillId="0" borderId="21" xfId="0" applyNumberFormat="1" applyFont="1" applyBorder="1" applyAlignment="1">
      <alignment/>
    </xf>
    <xf numFmtId="181" fontId="10" fillId="0" borderId="21" xfId="0" applyNumberFormat="1" applyFont="1" applyBorder="1" applyAlignment="1">
      <alignment/>
    </xf>
    <xf numFmtId="181" fontId="10" fillId="0" borderId="45" xfId="0" applyNumberFormat="1" applyFont="1" applyBorder="1" applyAlignment="1">
      <alignment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60" xfId="0" applyNumberFormat="1" applyFont="1" applyBorder="1" applyAlignment="1">
      <alignment/>
    </xf>
    <xf numFmtId="1" fontId="2" fillId="0" borderId="69" xfId="0" applyNumberFormat="1" applyFont="1" applyBorder="1" applyAlignment="1">
      <alignment/>
    </xf>
    <xf numFmtId="2" fontId="10" fillId="0" borderId="16" xfId="0" applyNumberFormat="1" applyFont="1" applyFill="1" applyBorder="1" applyAlignment="1">
      <alignment/>
    </xf>
    <xf numFmtId="181" fontId="0" fillId="0" borderId="21" xfId="0" applyNumberFormat="1" applyBorder="1" applyAlignment="1">
      <alignment/>
    </xf>
    <xf numFmtId="181" fontId="10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0" fillId="0" borderId="54" xfId="0" applyNumberFormat="1" applyBorder="1" applyAlignment="1">
      <alignment/>
    </xf>
    <xf numFmtId="1" fontId="10" fillId="0" borderId="60" xfId="0" applyNumberFormat="1" applyFont="1" applyBorder="1" applyAlignment="1">
      <alignment/>
    </xf>
    <xf numFmtId="1" fontId="10" fillId="0" borderId="69" xfId="0" applyNumberFormat="1" applyFont="1" applyBorder="1" applyAlignment="1">
      <alignment/>
    </xf>
    <xf numFmtId="49" fontId="25" fillId="0" borderId="68" xfId="54" applyNumberFormat="1" applyFont="1" applyBorder="1" applyAlignment="1">
      <alignment horizontal="right" vertical="distributed"/>
      <protection/>
    </xf>
    <xf numFmtId="49" fontId="3" fillId="0" borderId="12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49" fontId="10" fillId="0" borderId="43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/>
    </xf>
    <xf numFmtId="174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2" fontId="10" fillId="0" borderId="54" xfId="0" applyNumberFormat="1" applyFont="1" applyBorder="1" applyAlignment="1">
      <alignment horizontal="center"/>
    </xf>
    <xf numFmtId="2" fontId="10" fillId="0" borderId="60" xfId="0" applyNumberFormat="1" applyFont="1" applyBorder="1" applyAlignment="1">
      <alignment/>
    </xf>
    <xf numFmtId="2" fontId="10" fillId="0" borderId="70" xfId="0" applyNumberFormat="1" applyFont="1" applyBorder="1" applyAlignment="1">
      <alignment/>
    </xf>
    <xf numFmtId="0" fontId="0" fillId="0" borderId="27" xfId="0" applyBorder="1" applyAlignment="1">
      <alignment/>
    </xf>
    <xf numFmtId="2" fontId="10" fillId="0" borderId="16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 textRotation="90"/>
    </xf>
    <xf numFmtId="0" fontId="10" fillId="0" borderId="18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/>
    </xf>
    <xf numFmtId="0" fontId="10" fillId="0" borderId="56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6" fillId="0" borderId="47" xfId="0" applyFont="1" applyBorder="1" applyAlignment="1">
      <alignment horizontal="left" wrapText="1"/>
    </xf>
    <xf numFmtId="0" fontId="0" fillId="0" borderId="3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" fontId="17" fillId="0" borderId="58" xfId="0" applyNumberFormat="1" applyFont="1" applyBorder="1" applyAlignment="1">
      <alignment horizontal="center"/>
    </xf>
    <xf numFmtId="1" fontId="17" fillId="0" borderId="76" xfId="0" applyNumberFormat="1" applyFont="1" applyBorder="1" applyAlignment="1">
      <alignment horizontal="center"/>
    </xf>
    <xf numFmtId="1" fontId="17" fillId="0" borderId="80" xfId="0" applyNumberFormat="1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10" fillId="0" borderId="84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1" fontId="0" fillId="0" borderId="71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1" fontId="0" fillId="0" borderId="47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" fontId="0" fillId="0" borderId="80" xfId="0" applyNumberForma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2" fillId="0" borderId="80" xfId="0" applyFont="1" applyBorder="1" applyAlignment="1">
      <alignment horizontal="center" vertical="center" textRotation="90"/>
    </xf>
    <xf numFmtId="1" fontId="0" fillId="0" borderId="35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 wrapText="1"/>
    </xf>
    <xf numFmtId="0" fontId="2" fillId="0" borderId="57" xfId="0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/>
    </xf>
    <xf numFmtId="1" fontId="10" fillId="0" borderId="56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10" fillId="0" borderId="54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1" fontId="10" fillId="0" borderId="7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" fillId="0" borderId="34" xfId="0" applyNumberFormat="1" applyFont="1" applyBorder="1" applyAlignment="1">
      <alignment horizontal="center" vertical="center" textRotation="90"/>
    </xf>
    <xf numFmtId="2" fontId="2" fillId="0" borderId="35" xfId="0" applyNumberFormat="1" applyFont="1" applyBorder="1" applyAlignment="1">
      <alignment horizontal="center" vertical="center" textRotation="90"/>
    </xf>
    <xf numFmtId="0" fontId="2" fillId="0" borderId="5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0" fillId="0" borderId="58" xfId="0" applyNumberFormat="1" applyFont="1" applyBorder="1" applyAlignment="1">
      <alignment horizontal="center"/>
    </xf>
    <xf numFmtId="1" fontId="10" fillId="0" borderId="76" xfId="0" applyNumberFormat="1" applyFont="1" applyBorder="1" applyAlignment="1">
      <alignment horizontal="center"/>
    </xf>
    <xf numFmtId="1" fontId="10" fillId="0" borderId="8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" xfId="53"/>
    <cellStyle name="Обычный_Точки приема энерги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5"/>
  <sheetViews>
    <sheetView tabSelected="1" view="pageBreakPreview" zoomScaleSheetLayoutView="100" zoomScalePageLayoutView="0" workbookViewId="0" topLeftCell="A10">
      <selection activeCell="C41" sqref="C41"/>
    </sheetView>
  </sheetViews>
  <sheetFormatPr defaultColWidth="9.140625" defaultRowHeight="12.75"/>
  <cols>
    <col min="1" max="1" width="1.57421875" style="0" customWidth="1"/>
    <col min="2" max="2" width="9.7109375" style="0" customWidth="1"/>
    <col min="3" max="3" width="11.8515625" style="0" customWidth="1"/>
    <col min="4" max="4" width="12.7109375" style="0" customWidth="1"/>
    <col min="5" max="5" width="9.8515625" style="0" customWidth="1"/>
    <col min="6" max="6" width="10.28125" style="0" customWidth="1"/>
    <col min="7" max="7" width="11.140625" style="0" customWidth="1"/>
    <col min="8" max="8" width="14.8515625" style="0" customWidth="1"/>
    <col min="9" max="9" width="17.00390625" style="0" customWidth="1"/>
  </cols>
  <sheetData>
    <row r="2" spans="2:7" ht="13.5" customHeight="1">
      <c r="B2" s="65" t="s">
        <v>196</v>
      </c>
      <c r="G2" t="s">
        <v>245</v>
      </c>
    </row>
    <row r="3" spans="2:7" ht="13.5" customHeight="1">
      <c r="B3" s="64" t="s">
        <v>125</v>
      </c>
      <c r="G3" s="315" t="s">
        <v>196</v>
      </c>
    </row>
    <row r="4" spans="2:7" ht="13.5" customHeight="1">
      <c r="B4" t="s">
        <v>126</v>
      </c>
      <c r="G4" t="s">
        <v>228</v>
      </c>
    </row>
    <row r="5" spans="2:9" ht="13.5" customHeight="1">
      <c r="B5" t="s">
        <v>231</v>
      </c>
      <c r="G5" s="308" t="s">
        <v>246</v>
      </c>
      <c r="H5" s="261"/>
      <c r="I5" s="261"/>
    </row>
    <row r="6" spans="7:9" ht="13.5" customHeight="1">
      <c r="G6" s="344" t="s">
        <v>259</v>
      </c>
      <c r="H6" s="262"/>
      <c r="I6" s="262"/>
    </row>
    <row r="7" spans="7:9" ht="13.5" customHeight="1">
      <c r="G7" s="308" t="s">
        <v>247</v>
      </c>
      <c r="H7" s="261"/>
      <c r="I7" s="261"/>
    </row>
    <row r="8" spans="7:14" ht="13.5" customHeight="1">
      <c r="G8" s="308" t="s">
        <v>257</v>
      </c>
      <c r="H8" s="261"/>
      <c r="I8" s="261"/>
      <c r="N8" s="266"/>
    </row>
    <row r="9" spans="7:9" ht="13.5" customHeight="1">
      <c r="G9" s="345" t="s">
        <v>258</v>
      </c>
      <c r="H9" s="346"/>
      <c r="I9" s="346"/>
    </row>
    <row r="10" spans="7:9" ht="24.75" customHeight="1">
      <c r="G10" s="412" t="s">
        <v>256</v>
      </c>
      <c r="H10" s="412"/>
      <c r="I10" s="412"/>
    </row>
    <row r="11" spans="2:9" ht="12.75">
      <c r="B11" s="414" t="s">
        <v>199</v>
      </c>
      <c r="C11" s="414"/>
      <c r="D11" s="414"/>
      <c r="E11" s="414"/>
      <c r="F11" s="414"/>
      <c r="G11" s="414"/>
      <c r="H11" s="414"/>
      <c r="I11" s="414"/>
    </row>
    <row r="12" spans="2:9" ht="12.75">
      <c r="B12" s="401" t="s">
        <v>271</v>
      </c>
      <c r="C12" s="401"/>
      <c r="D12" s="401"/>
      <c r="E12" s="401"/>
      <c r="F12" s="401"/>
      <c r="G12" s="401"/>
      <c r="H12" s="401"/>
      <c r="I12" s="401"/>
    </row>
    <row r="13" spans="2:9" ht="12.75">
      <c r="B13" s="401" t="s">
        <v>230</v>
      </c>
      <c r="C13" s="401"/>
      <c r="D13" s="401"/>
      <c r="E13" s="401"/>
      <c r="F13" s="401"/>
      <c r="G13" s="401"/>
      <c r="H13" s="401"/>
      <c r="I13" s="401"/>
    </row>
    <row r="14" ht="13.5" thickBot="1"/>
    <row r="15" spans="2:8" ht="13.5" customHeight="1">
      <c r="B15" s="417" t="s">
        <v>73</v>
      </c>
      <c r="C15" s="409" t="s">
        <v>74</v>
      </c>
      <c r="D15" s="409"/>
      <c r="E15" s="402" t="s">
        <v>155</v>
      </c>
      <c r="F15" s="413" t="s">
        <v>156</v>
      </c>
      <c r="G15" s="413" t="s">
        <v>157</v>
      </c>
      <c r="H15" s="37" t="s">
        <v>103</v>
      </c>
    </row>
    <row r="16" spans="2:8" ht="12.75" customHeight="1">
      <c r="B16" s="418"/>
      <c r="C16" s="416" t="s">
        <v>75</v>
      </c>
      <c r="D16" s="416"/>
      <c r="E16" s="403"/>
      <c r="F16" s="418"/>
      <c r="G16" s="418"/>
      <c r="H16" s="38" t="s">
        <v>104</v>
      </c>
    </row>
    <row r="17" spans="2:8" ht="12.75">
      <c r="B17" s="418"/>
      <c r="C17" s="18" t="s">
        <v>76</v>
      </c>
      <c r="D17" s="36" t="s">
        <v>78</v>
      </c>
      <c r="E17" s="403"/>
      <c r="F17" s="418"/>
      <c r="G17" s="418"/>
      <c r="H17" s="38" t="s">
        <v>105</v>
      </c>
    </row>
    <row r="18" spans="2:8" ht="13.5" thickBot="1">
      <c r="B18" s="418"/>
      <c r="C18" s="19" t="s">
        <v>77</v>
      </c>
      <c r="D18" s="187" t="s">
        <v>79</v>
      </c>
      <c r="E18" s="403"/>
      <c r="F18" s="418"/>
      <c r="G18" s="418"/>
      <c r="H18" s="39" t="s">
        <v>106</v>
      </c>
    </row>
    <row r="19" spans="2:8" ht="12.75">
      <c r="B19" s="418"/>
      <c r="C19" s="405"/>
      <c r="D19" s="406"/>
      <c r="E19" s="403"/>
      <c r="F19" s="418"/>
      <c r="G19" s="418"/>
      <c r="H19" s="190"/>
    </row>
    <row r="20" spans="2:8" ht="13.5" thickBot="1">
      <c r="B20" s="419"/>
      <c r="C20" s="407" t="s">
        <v>154</v>
      </c>
      <c r="D20" s="408"/>
      <c r="E20" s="404"/>
      <c r="F20" s="419"/>
      <c r="G20" s="419"/>
      <c r="H20" s="191" t="s">
        <v>154</v>
      </c>
    </row>
    <row r="21" spans="2:8" ht="12.75">
      <c r="B21" s="66" t="s">
        <v>80</v>
      </c>
      <c r="C21" s="199">
        <f>'п.ст-177 ф-7'!E21+'п.ст-177 ф-13'!E21+'п.ст-177 ф-14'!E21+'п.ст-177 ф-15'!E21+'п.ст-177 ф-305'!E21+'п.ст-88 ф-7'!E21+'п.ст-88 ф-8'!E21+'п.ст-88 ф-11'!E21+'п.ст-88 ф-16'!E21+'п.ст-88 ф-18'!E21+'п.ст-767 ф-103'!E21+'п.ст-767 ф-202'!E21+'п.ст-767 ф-301'!E21+'п.ст-767 ф-405'!E21+'п.ст-767 ф-501'!E21+'п.ст-767 ф-505'!E21+'п.ст-767 ф-602'!E21+'п.ст-767 ф-606'!E21+'п.ст-609 ф-12'!E21+'п.ст-609 ф-23'!E21+'п.ст-609 ф-33'!E21+'п.ст-599 ф-13'!E21+'п.ст-599ф-22 '!E21+'п.ст375  ф-106'!E22+'п.ст375  ф-105'!E22+'п.ст375  ф-205'!E22+'п.ст375  ф-206'!E22+'РП-405 ф-206'!D21+'РП-405 ф-106 '!D21+'ТЭЦ-6 ф-23'!E21+'ТЭЦ-6 ф-33'!E21+'п.ст-258 ф-302'!E21+'п.ст-258 ф-206'!E20+'п.ст 258 ф-12'!E21+'п.ст 258 ф-14'!E21+'тп-428 ф-105'!D21+'п.ст 407 ф-206'!D21+'п.ст 407 ф-302'!D21+'РП-406 ф-105'!D21+'п.ст-177 ф-12'!E21+'п.ст-88 ф-24'!E21</f>
        <v>36896.79999999894</v>
      </c>
      <c r="D21" s="202">
        <f>'п.ст-177 ф-7'!H21+'п.ст-177 ф-13'!H21+'п.ст-177 ф-14'!H21+'п.ст-177 ф-15'!H21+'п.ст-177 ф-305'!H21+'п.ст-88 ф-7'!H21+'п.ст-88 ф-8'!H21+'п.ст-88 ф-11'!H21+'п.ст-88 ф-16'!H21+'п.ст-88 ф-18'!H21+'п.ст-767 ф-103'!H21+'п.ст-767 ф-202'!H21+'п.ст-767 ф-301'!H21+'п.ст-767 ф-405'!H21+'п.ст-767 ф-501'!H21+'п.ст-767 ф-505'!H21+'п.ст-767 ф-602'!H21+'п.ст-767 ф-606'!H21+'п.ст-609 ф-12'!H21+'п.ст-609 ф-23'!H21+'п.ст-609 ф-33'!H21+'п.ст-599 ф-13'!H21+'п.ст-599ф-22 '!H21+'п.ст375  ф-106'!H22+'п.ст375  ф-105'!H22+'п.ст375  ф-205'!H22+'п.ст375  ф-206'!H22+'РП-405 ф-206'!G21+'РП-405 ф-106 '!G21+'ТЭЦ-6 ф-23'!H21+'ТЭЦ-6 ф-33'!H21+'п.ст-258 ф-302'!H21+'п.ст-258 ф-206'!H20+'п.ст 258 ф-12'!H21+'п.ст 258 ф-14'!H21+'тп-428 ф-105'!G21+'п.ст 407 ф-206'!G21+'п.ст 407 ф-302'!G21+'РП-406 ф-105'!G21+'п.ст-177 ф-12'!H21+'п.ст-88 ф-24'!H21</f>
        <v>13413.200000009027</v>
      </c>
      <c r="E21" s="70">
        <f>D21/C21</f>
        <v>0.36353288090049574</v>
      </c>
      <c r="F21" s="188">
        <f>COS(ATAN(E21))</f>
        <v>0.9398246549466247</v>
      </c>
      <c r="G21" s="199">
        <f>C21/F21</f>
        <v>39259.2382055506</v>
      </c>
      <c r="H21" s="189"/>
    </row>
    <row r="22" spans="2:8" ht="12.75">
      <c r="B22" s="67" t="s">
        <v>81</v>
      </c>
      <c r="C22" s="200">
        <f>'п.ст-177 ф-7'!E22+'п.ст-177 ф-13'!E22+'п.ст-177 ф-14'!E22+'п.ст-177 ф-15'!E22+'п.ст-177 ф-305'!E22+'п.ст-88 ф-7'!E22+'п.ст-88 ф-8'!E22+'п.ст-88 ф-11'!E22+'п.ст-88 ф-16'!E22+'п.ст-88 ф-18'!E22+'п.ст-767 ф-103'!E22+'п.ст-767 ф-202'!E22+'п.ст-767 ф-301'!E22+'п.ст-767 ф-405'!E22+'п.ст-767 ф-501'!E22+'п.ст-767 ф-505'!E22+'п.ст-767 ф-602'!E22+'п.ст-767 ф-606'!E22+'п.ст-609 ф-12'!E22+'п.ст-609 ф-23'!E22+'п.ст-609 ф-33'!E22+'п.ст-599 ф-13'!E22+'п.ст-599ф-22 '!E22+'п.ст375  ф-106'!E23+'п.ст375  ф-105'!E23+'п.ст375  ф-205'!E23+'п.ст375  ф-206'!E23+'РП-405 ф-206'!D22+'РП-405 ф-106 '!D22+'ТЭЦ-6 ф-23'!E22+'ТЭЦ-6 ф-33'!E22+'п.ст-258 ф-302'!E22+'п.ст-258 ф-206'!E21+'п.ст 258 ф-12'!E22+'п.ст 258 ф-14'!E22+'тп-428 ф-105'!D22+'п.ст 407 ф-206'!D22+'п.ст 407 ф-302'!D22+'РП-406 ф-105'!D22+'п.ст-177 ф-12'!E22+'п.ст-88 ф-24'!E22</f>
        <v>35577.5999999885</v>
      </c>
      <c r="D22" s="203">
        <f>'п.ст-177 ф-7'!H22+'п.ст-177 ф-13'!H22+'п.ст-177 ф-14'!H22+'п.ст-177 ф-15'!H22+'п.ст-177 ф-305'!H22+'п.ст-88 ф-7'!H22+'п.ст-88 ф-8'!H22+'п.ст-88 ф-11'!H22+'п.ст-88 ф-16'!H22+'п.ст-88 ф-18'!H22+'п.ст-767 ф-103'!H22+'п.ст-767 ф-202'!H22+'п.ст-767 ф-301'!H22+'п.ст-767 ф-405'!H22+'п.ст-767 ф-501'!H22+'п.ст-767 ф-505'!H22+'п.ст-767 ф-602'!H22+'п.ст-767 ф-606'!H22+'п.ст-609 ф-12'!H22+'п.ст-609 ф-23'!H22+'п.ст-609 ф-33'!H22+'п.ст-599 ф-13'!H22+'п.ст-599ф-22 '!H22+'п.ст375  ф-106'!H23+'п.ст375  ф-105'!H23+'п.ст375  ф-205'!H23+'п.ст375  ф-206'!H23+'РП-405 ф-206'!G22+'РП-405 ф-106 '!G22+'ТЭЦ-6 ф-23'!H22+'ТЭЦ-6 ф-33'!H22+'п.ст-258 ф-302'!H22+'п.ст-258 ф-206'!H21+'п.ст 258 ф-12'!H22+'п.ст 258 ф-14'!H22+'тп-428 ф-105'!G22+'п.ст 407 ф-206'!G22+'п.ст 407 ф-302'!G22+'РП-406 ф-105'!G22+'п.ст-177 ф-12'!H22+'п.ст-88 ф-24'!H22</f>
        <v>14104.000000012024</v>
      </c>
      <c r="E22" s="71">
        <f aca="true" t="shared" si="0" ref="E22:E44">D22/C22</f>
        <v>0.3964292138878559</v>
      </c>
      <c r="F22" s="72">
        <f aca="true" t="shared" si="1" ref="F22:F44">COS(ATAN(E22))</f>
        <v>0.9296169235592175</v>
      </c>
      <c r="G22" s="200">
        <f aca="true" t="shared" si="2" ref="G22:G44">C22/F22</f>
        <v>38271.24818658938</v>
      </c>
      <c r="H22" s="15"/>
    </row>
    <row r="23" spans="2:8" ht="12.75">
      <c r="B23" s="68" t="s">
        <v>82</v>
      </c>
      <c r="C23" s="200">
        <f>'п.ст-177 ф-7'!E23+'п.ст-177 ф-13'!E23+'п.ст-177 ф-14'!E23+'п.ст-177 ф-15'!E23+'п.ст-177 ф-305'!E23+'п.ст-88 ф-7'!E23+'п.ст-88 ф-8'!E23+'п.ст-88 ф-11'!E23+'п.ст-88 ф-16'!E23+'п.ст-88 ф-18'!E23+'п.ст-767 ф-103'!E23+'п.ст-767 ф-202'!E23+'п.ст-767 ф-301'!E23+'п.ст-767 ф-405'!E23+'п.ст-767 ф-501'!E23+'п.ст-767 ф-505'!E23+'п.ст-767 ф-602'!E23+'п.ст-767 ф-606'!E23+'п.ст-609 ф-12'!E23+'п.ст-609 ф-23'!E23+'п.ст-609 ф-33'!E23+'п.ст-599 ф-13'!E23+'п.ст-599ф-22 '!E23+'п.ст375  ф-106'!E24+'п.ст375  ф-105'!E24+'п.ст375  ф-205'!E24+'п.ст375  ф-206'!E24+'РП-405 ф-206'!D23+'РП-405 ф-106 '!D23+'ТЭЦ-6 ф-23'!E23+'ТЭЦ-6 ф-33'!E23+'п.ст-258 ф-302'!E23+'п.ст-258 ф-206'!E22+'п.ст 258 ф-12'!E23+'п.ст 258 ф-14'!E23+'тп-428 ф-105'!D23+'п.ст 407 ф-206'!D23+'п.ст 407 ф-302'!D23+'РП-406 ф-105'!D23+'п.ст-177 ф-12'!E23+'п.ст-88 ф-24'!E23</f>
        <v>33664.00000002086</v>
      </c>
      <c r="D23" s="203">
        <f>'п.ст-177 ф-7'!H23+'п.ст-177 ф-13'!H23+'п.ст-177 ф-14'!H23+'п.ст-177 ф-15'!H23+'п.ст-177 ф-305'!H23+'п.ст-88 ф-7'!H23+'п.ст-88 ф-8'!H23+'п.ст-88 ф-11'!H23+'п.ст-88 ф-16'!H23+'п.ст-88 ф-18'!H23+'п.ст-767 ф-103'!H23+'п.ст-767 ф-202'!H23+'п.ст-767 ф-301'!H23+'п.ст-767 ф-405'!H23+'п.ст-767 ф-501'!H23+'п.ст-767 ф-505'!H23+'п.ст-767 ф-602'!H23+'п.ст-767 ф-606'!H23+'п.ст-609 ф-12'!H23+'п.ст-609 ф-23'!H23+'п.ст-609 ф-33'!H23+'п.ст-599 ф-13'!H23+'п.ст-599ф-22 '!H23+'п.ст375  ф-106'!H24+'п.ст375  ф-105'!H24+'п.ст375  ф-205'!H24+'п.ст375  ф-206'!H24+'РП-405 ф-206'!G23+'РП-405 ф-106 '!G23+'ТЭЦ-6 ф-23'!H23+'ТЭЦ-6 ф-33'!H23+'п.ст-258 ф-302'!H23+'п.ст-258 ф-206'!H22+'п.ст 258 ф-12'!H23+'п.ст 258 ф-14'!H23+'тп-428 ф-105'!G23+'п.ст 407 ф-206'!G23+'п.ст 407 ф-302'!G23+'РП-406 ф-105'!G23+'п.ст-177 ф-12'!H23+'п.ст-88 ф-24'!H23</f>
        <v>14005.999999992026</v>
      </c>
      <c r="E23" s="71">
        <f t="shared" si="0"/>
        <v>0.4160527566534977</v>
      </c>
      <c r="F23" s="72">
        <f t="shared" si="1"/>
        <v>0.9232780309193943</v>
      </c>
      <c r="G23" s="200">
        <f t="shared" si="2"/>
        <v>36461.389606009</v>
      </c>
      <c r="H23" s="15"/>
    </row>
    <row r="24" spans="2:8" ht="12.75">
      <c r="B24" s="68" t="s">
        <v>83</v>
      </c>
      <c r="C24" s="200">
        <f>'п.ст-177 ф-7'!E24+'п.ст-177 ф-13'!E24+'п.ст-177 ф-14'!E24+'п.ст-177 ф-15'!E24+'п.ст-177 ф-305'!E24+'п.ст-88 ф-7'!E24+'п.ст-88 ф-8'!E24+'п.ст-88 ф-11'!E24+'п.ст-88 ф-16'!E24+'п.ст-88 ф-18'!E24+'п.ст-767 ф-103'!E24+'п.ст-767 ф-202'!E24+'п.ст-767 ф-301'!E24+'п.ст-767 ф-405'!E24+'п.ст-767 ф-501'!E24+'п.ст-767 ф-505'!E24+'п.ст-767 ф-602'!E24+'п.ст-767 ф-606'!E24+'п.ст-609 ф-12'!E24+'п.ст-609 ф-23'!E24+'п.ст-609 ф-33'!E24+'п.ст-599 ф-13'!E24+'п.ст-599ф-22 '!E24+'п.ст375  ф-106'!E25+'п.ст375  ф-105'!E25+'п.ст375  ф-205'!E25+'п.ст375  ф-206'!E25+'РП-405 ф-206'!D24+'РП-405 ф-106 '!D24+'ТЭЦ-6 ф-23'!E24+'ТЭЦ-6 ф-33'!E24+'п.ст-258 ф-302'!E24+'п.ст-258 ф-206'!E23+'п.ст 258 ф-12'!E24+'п.ст 258 ф-14'!E24+'тп-428 ф-105'!D24+'п.ст 407 ф-206'!D24+'п.ст 407 ф-302'!D24+'РП-406 ф-105'!D24+'п.ст-177 ф-12'!E24+'п.ст-88 ф-24'!E24</f>
        <v>34024.79999998222</v>
      </c>
      <c r="D24" s="203">
        <f>'п.ст-177 ф-7'!H24+'п.ст-177 ф-13'!H24+'п.ст-177 ф-14'!H24+'п.ст-177 ф-15'!H24+'п.ст-177 ф-305'!H24+'п.ст-88 ф-7'!H24+'п.ст-88 ф-8'!H24+'п.ст-88 ф-11'!H24+'п.ст-88 ф-16'!H24+'п.ст-88 ф-18'!H24+'п.ст-767 ф-103'!H24+'п.ст-767 ф-202'!H24+'п.ст-767 ф-301'!H24+'п.ст-767 ф-405'!H24+'п.ст-767 ф-501'!H24+'п.ст-767 ф-505'!H24+'п.ст-767 ф-602'!H24+'п.ст-767 ф-606'!H24+'п.ст-609 ф-12'!H24+'п.ст-609 ф-23'!H24+'п.ст-609 ф-33'!H24+'п.ст-599 ф-13'!H24+'п.ст-599ф-22 '!H24+'п.ст375  ф-106'!H25+'п.ст375  ф-105'!H25+'п.ст375  ф-205'!H25+'п.ст375  ф-206'!H25+'РП-405 ф-206'!G24+'РП-405 ф-106 '!G24+'ТЭЦ-6 ф-23'!H24+'ТЭЦ-6 ф-33'!H24+'п.ст-258 ф-302'!H24+'п.ст-258 ф-206'!H23+'п.ст 258 ф-12'!H24+'п.ст 258 ф-14'!H24+'тп-428 ф-105'!G24+'п.ст 407 ф-206'!G24+'п.ст 407 ф-302'!G24+'РП-406 ф-105'!G24+'п.ст-177 ф-12'!H24+'п.ст-88 ф-24'!H24</f>
        <v>14623.599999998123</v>
      </c>
      <c r="E24" s="71">
        <f t="shared" si="0"/>
        <v>0.42979238672984893</v>
      </c>
      <c r="F24" s="72">
        <f t="shared" si="1"/>
        <v>0.9187383938165254</v>
      </c>
      <c r="G24" s="200">
        <f t="shared" si="2"/>
        <v>37034.26375667181</v>
      </c>
      <c r="H24" s="15"/>
    </row>
    <row r="25" spans="2:8" ht="12.75">
      <c r="B25" s="68" t="s">
        <v>84</v>
      </c>
      <c r="C25" s="200">
        <f>'п.ст-177 ф-7'!E25+'п.ст-177 ф-13'!E25+'п.ст-177 ф-14'!E25+'п.ст-177 ф-15'!E25+'п.ст-177 ф-305'!E25+'п.ст-88 ф-7'!E25+'п.ст-88 ф-8'!E25+'п.ст-88 ф-11'!E25+'п.ст-88 ф-16'!E25+'п.ст-88 ф-18'!E25+'п.ст-767 ф-103'!E25+'п.ст-767 ф-202'!E25+'п.ст-767 ф-301'!E25+'п.ст-767 ф-405'!E25+'п.ст-767 ф-501'!E25+'п.ст-767 ф-505'!E25+'п.ст-767 ф-602'!E25+'п.ст-767 ф-606'!E25+'п.ст-609 ф-12'!E25+'п.ст-609 ф-23'!E25+'п.ст-609 ф-33'!E25+'п.ст-599 ф-13'!E25+'п.ст-599ф-22 '!E25+'п.ст375  ф-106'!E26+'п.ст375  ф-105'!E26+'п.ст375  ф-205'!E26+'п.ст375  ф-206'!E26+'РП-405 ф-206'!D25+'РП-405 ф-106 '!D25+'ТЭЦ-6 ф-23'!E25+'ТЭЦ-6 ф-33'!E25+'п.ст-258 ф-302'!E25+'п.ст-258 ф-206'!E24+'п.ст 258 ф-12'!E25+'п.ст 258 ф-14'!E25+'тп-428 ф-105'!D25+'п.ст 407 ф-206'!D25+'п.ст 407 ф-302'!D25+'РП-406 ф-105'!D25+'п.ст-177 ф-12'!E25+'п.ст-88 ф-24'!E25</f>
        <v>32912.399999988316</v>
      </c>
      <c r="D25" s="203">
        <f>'п.ст-177 ф-7'!H25+'п.ст-177 ф-13'!H25+'п.ст-177 ф-14'!H25+'п.ст-177 ф-15'!H25+'п.ст-177 ф-305'!H25+'п.ст-88 ф-7'!H25+'п.ст-88 ф-8'!H25+'п.ст-88 ф-11'!H25+'п.ст-88 ф-16'!H25+'п.ст-88 ф-18'!H25+'п.ст-767 ф-103'!H25+'п.ст-767 ф-202'!H25+'п.ст-767 ф-301'!H25+'п.ст-767 ф-405'!H25+'п.ст-767 ф-501'!H25+'п.ст-767 ф-505'!H25+'п.ст-767 ф-602'!H25+'п.ст-767 ф-606'!H25+'п.ст-609 ф-12'!H25+'п.ст-609 ф-23'!H25+'п.ст-609 ф-33'!H25+'п.ст-599 ф-13'!H25+'п.ст-599ф-22 '!H25+'п.ст375  ф-106'!H26+'п.ст375  ф-105'!H26+'п.ст375  ф-205'!H26+'п.ст375  ф-206'!H26+'РП-405 ф-206'!G25+'РП-405 ф-106 '!G25+'ТЭЦ-6 ф-23'!H25+'ТЭЦ-6 ф-33'!H25+'п.ст-258 ф-302'!H25+'п.ст-258 ф-206'!H24+'п.ст 258 ф-12'!H25+'п.ст 258 ф-14'!H25+'тп-428 ф-105'!G25+'п.ст 407 ф-206'!G25+'п.ст 407 ф-302'!G25+'РП-406 ф-105'!G25+'п.ст-177 ф-12'!H25+'п.ст-88 ф-24'!H25</f>
        <v>13377.20000000055</v>
      </c>
      <c r="E25" s="71">
        <f t="shared" si="0"/>
        <v>0.40644863334200176</v>
      </c>
      <c r="F25" s="72">
        <f t="shared" si="1"/>
        <v>0.9264023976970583</v>
      </c>
      <c r="G25" s="200">
        <f t="shared" si="2"/>
        <v>35527.11012169785</v>
      </c>
      <c r="H25" s="15"/>
    </row>
    <row r="26" spans="2:8" ht="12.75">
      <c r="B26" s="68" t="s">
        <v>85</v>
      </c>
      <c r="C26" s="200">
        <f>'п.ст-177 ф-7'!E26+'п.ст-177 ф-13'!E26+'п.ст-177 ф-14'!E26+'п.ст-177 ф-15'!E26+'п.ст-177 ф-305'!E26+'п.ст-88 ф-7'!E26+'п.ст-88 ф-8'!E26+'п.ст-88 ф-11'!E26+'п.ст-88 ф-16'!E26+'п.ст-88 ф-18'!E26+'п.ст-767 ф-103'!E26+'п.ст-767 ф-202'!E26+'п.ст-767 ф-301'!E26+'п.ст-767 ф-405'!E26+'п.ст-767 ф-501'!E26+'п.ст-767 ф-505'!E26+'п.ст-767 ф-602'!E26+'п.ст-767 ф-606'!E26+'п.ст-609 ф-12'!E26+'п.ст-609 ф-23'!E26+'п.ст-609 ф-33'!E26+'п.ст-599 ф-13'!E26+'п.ст-599ф-22 '!E26+'п.ст375  ф-106'!E27+'п.ст375  ф-105'!E27+'п.ст375  ф-205'!E27+'п.ст375  ф-206'!E27+'РП-405 ф-206'!D26+'РП-405 ф-106 '!D26+'ТЭЦ-6 ф-23'!E26+'ТЭЦ-6 ф-33'!E26+'п.ст-258 ф-302'!E26+'п.ст-258 ф-206'!E25+'п.ст 258 ф-12'!E26+'п.ст 258 ф-14'!E26+'тп-428 ф-105'!D26+'п.ст 407 ф-206'!D26+'п.ст 407 ф-302'!D26+'РП-406 ф-105'!D26+'п.ст-177 ф-12'!E26+'п.ст-88 ф-24'!E26</f>
        <v>35627.60000001015</v>
      </c>
      <c r="D26" s="203">
        <f>'п.ст-177 ф-7'!H26+'п.ст-177 ф-13'!H26+'п.ст-177 ф-14'!H26+'п.ст-177 ф-15'!H26+'п.ст-177 ф-305'!H26+'п.ст-88 ф-7'!H26+'п.ст-88 ф-8'!H26+'п.ст-88 ф-11'!H26+'п.ст-88 ф-16'!H26+'п.ст-88 ф-18'!H26+'п.ст-767 ф-103'!H26+'п.ст-767 ф-202'!H26+'п.ст-767 ф-301'!H26+'п.ст-767 ф-405'!H26+'п.ст-767 ф-501'!H26+'п.ст-767 ф-505'!H26+'п.ст-767 ф-602'!H26+'п.ст-767 ф-606'!H26+'п.ст-609 ф-12'!H26+'п.ст-609 ф-23'!H26+'п.ст-609 ф-33'!H26+'п.ст-599 ф-13'!H26+'п.ст-599ф-22 '!H26+'п.ст375  ф-106'!H27+'п.ст375  ф-105'!H27+'п.ст375  ф-205'!H27+'п.ст375  ф-206'!H27+'РП-405 ф-206'!G26+'РП-405 ф-106 '!G26+'ТЭЦ-6 ф-23'!H26+'ТЭЦ-6 ф-33'!H26+'п.ст-258 ф-302'!H26+'п.ст-258 ф-206'!H25+'п.ст 258 ф-12'!H26+'п.ст 258 ф-14'!H26+'тп-428 ф-105'!G26+'п.ст 407 ф-206'!G26+'п.ст 407 ф-302'!G26+'РП-406 ф-105'!G26+'п.ст-177 ф-12'!H26+'п.ст-88 ф-24'!H26</f>
        <v>13564.399999995636</v>
      </c>
      <c r="E26" s="71">
        <f t="shared" si="0"/>
        <v>0.3807273013054983</v>
      </c>
      <c r="F26" s="72">
        <f t="shared" si="1"/>
        <v>0.9345576946686888</v>
      </c>
      <c r="G26" s="200">
        <f t="shared" si="2"/>
        <v>38122.41898306828</v>
      </c>
      <c r="H26" s="15"/>
    </row>
    <row r="27" spans="2:8" ht="12.75">
      <c r="B27" s="68" t="s">
        <v>86</v>
      </c>
      <c r="C27" s="200">
        <f>'п.ст-177 ф-7'!E27+'п.ст-177 ф-13'!E27+'п.ст-177 ф-14'!E27+'п.ст-177 ф-15'!E27+'п.ст-177 ф-305'!E27+'п.ст-88 ф-7'!E27+'п.ст-88 ф-8'!E27+'п.ст-88 ф-11'!E27+'п.ст-88 ф-16'!E27+'п.ст-88 ф-18'!E27+'п.ст-767 ф-103'!E27+'п.ст-767 ф-202'!E27+'п.ст-767 ф-301'!E27+'п.ст-767 ф-405'!E27+'п.ст-767 ф-501'!E27+'п.ст-767 ф-505'!E27+'п.ст-767 ф-602'!E27+'п.ст-767 ф-606'!E27+'п.ст-609 ф-12'!E27+'п.ст-609 ф-23'!E27+'п.ст-609 ф-33'!E27+'п.ст-599 ф-13'!E27+'п.ст-599ф-22 '!E27+'п.ст375  ф-106'!E28+'п.ст375  ф-105'!E28+'п.ст375  ф-205'!E28+'п.ст375  ф-206'!E28+'РП-405 ф-206'!D27+'РП-405 ф-106 '!D27+'ТЭЦ-6 ф-23'!E27+'ТЭЦ-6 ф-33'!E27+'п.ст-258 ф-302'!E27+'п.ст-258 ф-206'!E26+'п.ст 258 ф-12'!E27+'п.ст 258 ф-14'!E27+'тп-428 ф-105'!D27+'п.ст 407 ф-206'!D27+'п.ст 407 ф-302'!D27+'РП-406 ф-105'!D27+'п.ст-177 ф-12'!E27+'п.ст-88 ф-24'!E27</f>
        <v>39128.40000000279</v>
      </c>
      <c r="D27" s="203">
        <f>'п.ст-177 ф-7'!H27+'п.ст-177 ф-13'!H27+'п.ст-177 ф-14'!H27+'п.ст-177 ф-15'!H27+'п.ст-177 ф-305'!H27+'п.ст-88 ф-7'!H27+'п.ст-88 ф-8'!H27+'п.ст-88 ф-11'!H27+'п.ст-88 ф-16'!H27+'п.ст-88 ф-18'!H27+'п.ст-767 ф-103'!H27+'п.ст-767 ф-202'!H27+'п.ст-767 ф-301'!H27+'п.ст-767 ф-405'!H27+'п.ст-767 ф-501'!H27+'п.ст-767 ф-505'!H27+'п.ст-767 ф-602'!H27+'п.ст-767 ф-606'!H27+'п.ст-609 ф-12'!H27+'п.ст-609 ф-23'!H27+'п.ст-609 ф-33'!H27+'п.ст-599 ф-13'!H27+'п.ст-599ф-22 '!H27+'п.ст375  ф-106'!H28+'п.ст375  ф-105'!H28+'п.ст375  ф-205'!H28+'п.ст375  ф-206'!H28+'РП-405 ф-206'!G27+'РП-405 ф-106 '!G27+'ТЭЦ-6 ф-23'!H27+'ТЭЦ-6 ф-33'!H27+'п.ст-258 ф-302'!H27+'п.ст-258 ф-206'!H26+'п.ст 258 ф-12'!H27+'п.ст 258 ф-14'!H27+'тп-428 ф-105'!G27+'п.ст 407 ф-206'!G27+'п.ст 407 ф-302'!G27+'РП-406 ф-105'!G27+'п.ст-177 ф-12'!H27+'п.ст-88 ф-24'!H27</f>
        <v>14723.20000000027</v>
      </c>
      <c r="E27" s="71">
        <f t="shared" si="0"/>
        <v>0.3762791220698833</v>
      </c>
      <c r="F27" s="72">
        <f t="shared" si="1"/>
        <v>0.935934997489134</v>
      </c>
      <c r="G27" s="200">
        <f t="shared" si="2"/>
        <v>41806.74951249172</v>
      </c>
      <c r="H27" s="15"/>
    </row>
    <row r="28" spans="2:8" ht="12.75">
      <c r="B28" s="68" t="s">
        <v>87</v>
      </c>
      <c r="C28" s="200">
        <f>'п.ст-177 ф-7'!E28+'п.ст-177 ф-13'!E28+'п.ст-177 ф-14'!E28+'п.ст-177 ф-15'!E28+'п.ст-177 ф-305'!E28+'п.ст-88 ф-7'!E28+'п.ст-88 ф-8'!E28+'п.ст-88 ф-11'!E28+'п.ст-88 ф-16'!E28+'п.ст-88 ф-18'!E28+'п.ст-767 ф-103'!E28+'п.ст-767 ф-202'!E28+'п.ст-767 ф-301'!E28+'п.ст-767 ф-405'!E28+'п.ст-767 ф-501'!E28+'п.ст-767 ф-505'!E28+'п.ст-767 ф-602'!E28+'п.ст-767 ф-606'!E28+'п.ст-609 ф-12'!E28+'п.ст-609 ф-23'!E28+'п.ст-609 ф-33'!E28+'п.ст-599 ф-13'!E28+'п.ст-599ф-22 '!E28+'п.ст375  ф-106'!E29+'п.ст375  ф-105'!E29+'п.ст375  ф-205'!E29+'п.ст375  ф-206'!E29+'РП-405 ф-206'!D28+'РП-405 ф-106 '!D28+'ТЭЦ-6 ф-23'!E28+'ТЭЦ-6 ф-33'!E28+'п.ст-258 ф-302'!E28+'п.ст-258 ф-206'!E27+'п.ст 258 ф-12'!E28+'п.ст 258 ф-14'!E28+'тп-428 ф-105'!D28+'п.ст 407 ф-206'!D28+'п.ст 407 ф-302'!D28+'РП-406 ф-105'!D28+'п.ст-177 ф-12'!E28+'п.ст-88 ф-24'!E28</f>
        <v>43184.40000000644</v>
      </c>
      <c r="D28" s="203">
        <f>'п.ст-177 ф-7'!H28+'п.ст-177 ф-13'!H28+'п.ст-177 ф-14'!H28+'п.ст-177 ф-15'!H28+'п.ст-177 ф-305'!H28+'п.ст-88 ф-7'!H28+'п.ст-88 ф-8'!H28+'п.ст-88 ф-11'!H28+'п.ст-88 ф-16'!H28+'п.ст-88 ф-18'!H28+'п.ст-767 ф-103'!H28+'п.ст-767 ф-202'!H28+'п.ст-767 ф-301'!H28+'п.ст-767 ф-405'!H28+'п.ст-767 ф-501'!H28+'п.ст-767 ф-505'!H28+'п.ст-767 ф-602'!H28+'п.ст-767 ф-606'!H28+'п.ст-609 ф-12'!H28+'п.ст-609 ф-23'!H28+'п.ст-609 ф-33'!H28+'п.ст-599 ф-13'!H28+'п.ст-599ф-22 '!H28+'п.ст375  ф-106'!H29+'п.ст375  ф-105'!H29+'п.ст375  ф-205'!H29+'п.ст375  ф-206'!H29+'РП-405 ф-206'!G28+'РП-405 ф-106 '!G28+'ТЭЦ-6 ф-23'!H28+'ТЭЦ-6 ф-33'!H28+'п.ст-258 ф-302'!H28+'п.ст-258 ф-206'!H27+'п.ст 258 ф-12'!H28+'п.ст 258 ф-14'!H28+'тп-428 ф-105'!G28+'п.ст 407 ф-206'!G28+'п.ст 407 ф-302'!G28+'РП-406 ф-105'!G28+'п.ст-177 ф-12'!H28+'п.ст-88 ф-24'!H28</f>
        <v>14674.000000012404</v>
      </c>
      <c r="E28" s="71">
        <f t="shared" si="0"/>
        <v>0.33979863098735225</v>
      </c>
      <c r="F28" s="72">
        <f t="shared" si="1"/>
        <v>0.9468308373298241</v>
      </c>
      <c r="G28" s="200">
        <f t="shared" si="2"/>
        <v>45609.41437204517</v>
      </c>
      <c r="H28" s="15"/>
    </row>
    <row r="29" spans="2:8" ht="12.75">
      <c r="B29" s="68" t="s">
        <v>88</v>
      </c>
      <c r="C29" s="200">
        <f>'п.ст-177 ф-7'!E29+'п.ст-177 ф-13'!E29+'п.ст-177 ф-14'!E29+'п.ст-177 ф-15'!E29+'п.ст-177 ф-305'!E29+'п.ст-88 ф-7'!E29+'п.ст-88 ф-8'!E29+'п.ст-88 ф-11'!E29+'п.ст-88 ф-16'!E29+'п.ст-88 ф-18'!E29+'п.ст-767 ф-103'!E29+'п.ст-767 ф-202'!E29+'п.ст-767 ф-301'!E29+'п.ст-767 ф-405'!E29+'п.ст-767 ф-501'!E29+'п.ст-767 ф-505'!E29+'п.ст-767 ф-602'!E29+'п.ст-767 ф-606'!E29+'п.ст-609 ф-12'!E29+'п.ст-609 ф-23'!E29+'п.ст-609 ф-33'!E29+'п.ст-599 ф-13'!E29+'п.ст-599ф-22 '!E29+'п.ст375  ф-106'!E30+'п.ст375  ф-105'!E30+'п.ст375  ф-205'!E30+'п.ст375  ф-206'!E30+'РП-405 ф-206'!D29+'РП-405 ф-106 '!D29+'ТЭЦ-6 ф-23'!E29+'ТЭЦ-6 ф-33'!E29+'п.ст-258 ф-302'!E29+'п.ст-258 ф-206'!E28+'п.ст 258 ф-12'!E29+'п.ст 258 ф-14'!E29+'тп-428 ф-105'!D29+'п.ст 407 ф-206'!D29+'п.ст 407 ф-302'!D29+'РП-406 ф-105'!D29+'п.ст-177 ф-12'!E29+'п.ст-88 ф-24'!E29</f>
        <v>44275.599999988845</v>
      </c>
      <c r="D29" s="203">
        <f>'п.ст-177 ф-7'!H29+'п.ст-177 ф-13'!H29+'п.ст-177 ф-14'!H29+'п.ст-177 ф-15'!H29+'п.ст-177 ф-305'!H29+'п.ст-88 ф-7'!H29+'п.ст-88 ф-8'!H29+'п.ст-88 ф-11'!H29+'п.ст-88 ф-16'!H29+'п.ст-88 ф-18'!H29+'п.ст-767 ф-103'!H29+'п.ст-767 ф-202'!H29+'п.ст-767 ф-301'!H29+'п.ст-767 ф-405'!H29+'п.ст-767 ф-501'!H29+'п.ст-767 ф-505'!H29+'п.ст-767 ф-602'!H29+'п.ст-767 ф-606'!H29+'п.ст-609 ф-12'!H29+'п.ст-609 ф-23'!H29+'п.ст-609 ф-33'!H29+'п.ст-599 ф-13'!H29+'п.ст-599ф-22 '!H29+'п.ст375  ф-106'!H30+'п.ст375  ф-105'!H30+'п.ст375  ф-205'!H30+'п.ст375  ф-206'!H30+'РП-405 ф-206'!G29+'РП-405 ф-106 '!G29+'ТЭЦ-6 ф-23'!H29+'ТЭЦ-6 ф-33'!H29+'п.ст-258 ф-302'!H29+'п.ст-258 ф-206'!H28+'п.ст 258 ф-12'!H29+'п.ст 258 ф-14'!H29+'тп-428 ф-105'!G29+'п.ст 407 ф-206'!G29+'п.ст 407 ф-302'!G29+'РП-406 ф-105'!G29+'п.ст-177 ф-12'!H29+'п.ст-88 ф-24'!H29</f>
        <v>16001.999999981872</v>
      </c>
      <c r="E29" s="71">
        <f t="shared" si="0"/>
        <v>0.36141802708457715</v>
      </c>
      <c r="F29" s="72">
        <f t="shared" si="1"/>
        <v>0.940461656985605</v>
      </c>
      <c r="G29" s="200">
        <f t="shared" si="2"/>
        <v>47078.58068547131</v>
      </c>
      <c r="H29" s="15"/>
    </row>
    <row r="30" spans="2:8" ht="12.75">
      <c r="B30" s="68" t="s">
        <v>89</v>
      </c>
      <c r="C30" s="200">
        <f>'п.ст-177 ф-7'!E30+'п.ст-177 ф-13'!E30+'п.ст-177 ф-14'!E30+'п.ст-177 ф-15'!E30+'п.ст-177 ф-305'!E30+'п.ст-88 ф-7'!E30+'п.ст-88 ф-8'!E30+'п.ст-88 ф-11'!E30+'п.ст-88 ф-16'!E30+'п.ст-88 ф-18'!E30+'п.ст-767 ф-103'!E30+'п.ст-767 ф-202'!E30+'п.ст-767 ф-301'!E30+'п.ст-767 ф-405'!E30+'п.ст-767 ф-501'!E30+'п.ст-767 ф-505'!E30+'п.ст-767 ф-602'!E30+'п.ст-767 ф-606'!E30+'п.ст-609 ф-12'!E30+'п.ст-609 ф-23'!E30+'п.ст-609 ф-33'!E30+'п.ст-599 ф-13'!E30+'п.ст-599ф-22 '!E30+'п.ст375  ф-106'!E31+'п.ст375  ф-105'!E31+'п.ст375  ф-205'!E31+'п.ст375  ф-206'!E31+'РП-405 ф-206'!D30+'РП-405 ф-106 '!D30+'ТЭЦ-6 ф-23'!E30+'ТЭЦ-6 ф-33'!E30+'п.ст-258 ф-302'!E30+'п.ст-258 ф-206'!E29+'п.ст 258 ф-12'!E30+'п.ст 258 ф-14'!E30+'тп-428 ф-105'!D30+'п.ст 407 ф-206'!D30+'п.ст 407 ф-302'!D30+'РП-406 ф-105'!D30+'п.ст-177 ф-12'!E30+'п.ст-88 ф-24'!E30</f>
        <v>49445.599999988124</v>
      </c>
      <c r="D30" s="203">
        <f>'п.ст-177 ф-7'!H30+'п.ст-177 ф-13'!H30+'п.ст-177 ф-14'!H30+'п.ст-177 ф-15'!H30+'п.ст-177 ф-305'!H30+'п.ст-88 ф-7'!H30+'п.ст-88 ф-8'!H30+'п.ст-88 ф-11'!H30+'п.ст-88 ф-16'!H30+'п.ст-88 ф-18'!H30+'п.ст-767 ф-103'!H30+'п.ст-767 ф-202'!H30+'п.ст-767 ф-301'!H30+'п.ст-767 ф-405'!H30+'п.ст-767 ф-501'!H30+'п.ст-767 ф-505'!H30+'п.ст-767 ф-602'!H30+'п.ст-767 ф-606'!H30+'п.ст-609 ф-12'!H30+'п.ст-609 ф-23'!H30+'п.ст-609 ф-33'!H30+'п.ст-599 ф-13'!H30+'п.ст-599ф-22 '!H30+'п.ст375  ф-106'!H31+'п.ст375  ф-105'!H31+'п.ст375  ф-205'!H31+'п.ст375  ф-206'!H31+'РП-405 ф-206'!G30+'РП-405 ф-106 '!G30+'ТЭЦ-6 ф-23'!H30+'ТЭЦ-6 ф-33'!H30+'п.ст-258 ф-302'!H30+'п.ст-258 ф-206'!H29+'п.ст 258 ф-12'!H30+'п.ст 258 ф-14'!H30+'тп-428 ф-105'!G30+'п.ст 407 ф-206'!G30+'п.ст 407 ф-302'!G30+'РП-406 ф-105'!G30+'п.ст-177 ф-12'!H30+'п.ст-88 ф-24'!H30</f>
        <v>16134.000000014288</v>
      </c>
      <c r="E30" s="71">
        <f t="shared" si="0"/>
        <v>0.3262979921371803</v>
      </c>
      <c r="F30" s="72">
        <f t="shared" si="1"/>
        <v>0.9506706886934098</v>
      </c>
      <c r="G30" s="200">
        <f t="shared" si="2"/>
        <v>52011.28065486647</v>
      </c>
      <c r="H30" s="15"/>
    </row>
    <row r="31" spans="2:8" ht="12.75">
      <c r="B31" s="68" t="s">
        <v>90</v>
      </c>
      <c r="C31" s="200">
        <f>'п.ст-177 ф-7'!E31+'п.ст-177 ф-13'!E31+'п.ст-177 ф-14'!E31+'п.ст-177 ф-15'!E31+'п.ст-177 ф-305'!E31+'п.ст-88 ф-7'!E31+'п.ст-88 ф-8'!E31+'п.ст-88 ф-11'!E31+'п.ст-88 ф-16'!E31+'п.ст-88 ф-18'!E31+'п.ст-767 ф-103'!E31+'п.ст-767 ф-202'!E31+'п.ст-767 ф-301'!E31+'п.ст-767 ф-405'!E31+'п.ст-767 ф-501'!E31+'п.ст-767 ф-505'!E31+'п.ст-767 ф-602'!E31+'п.ст-767 ф-606'!E31+'п.ст-609 ф-12'!E31+'п.ст-609 ф-23'!E31+'п.ст-609 ф-33'!E31+'п.ст-599 ф-13'!E31+'п.ст-599ф-22 '!E31+'п.ст375  ф-106'!E32+'п.ст375  ф-105'!E32+'п.ст375  ф-205'!E32+'п.ст375  ф-206'!E32+'РП-405 ф-206'!D31+'РП-405 ф-106 '!D31+'ТЭЦ-6 ф-23'!E31+'ТЭЦ-6 ф-33'!E31+'п.ст-258 ф-302'!E31+'п.ст-258 ф-206'!E30+'п.ст 258 ф-12'!E31+'п.ст 258 ф-14'!E31+'тп-428 ф-105'!D31+'п.ст 407 ф-206'!D31+'п.ст 407 ф-302'!D31+'РП-406 ф-105'!D31+'п.ст-177 ф-12'!E31+'п.ст-88 ф-24'!E31</f>
        <v>47204.39999999824</v>
      </c>
      <c r="D31" s="203">
        <f>'п.ст-177 ф-7'!H31+'п.ст-177 ф-13'!H31+'п.ст-177 ф-14'!H31+'п.ст-177 ф-15'!H31+'п.ст-177 ф-305'!H31+'п.ст-88 ф-7'!H31+'п.ст-88 ф-8'!H31+'п.ст-88 ф-11'!H31+'п.ст-88 ф-16'!H31+'п.ст-88 ф-18'!H31+'п.ст-767 ф-103'!H31+'п.ст-767 ф-202'!H31+'п.ст-767 ф-301'!H31+'п.ст-767 ф-405'!H31+'п.ст-767 ф-501'!H31+'п.ст-767 ф-505'!H31+'п.ст-767 ф-602'!H31+'п.ст-767 ф-606'!H31+'п.ст-609 ф-12'!H31+'п.ст-609 ф-23'!H31+'п.ст-609 ф-33'!H31+'п.ст-599 ф-13'!H31+'п.ст-599ф-22 '!H31+'п.ст375  ф-106'!H32+'п.ст375  ф-105'!H32+'п.ст375  ф-205'!H32+'п.ст375  ф-206'!H32+'РП-405 ф-206'!G31+'РП-405 ф-106 '!G31+'ТЭЦ-6 ф-23'!H31+'ТЭЦ-6 ф-33'!H31+'п.ст-258 ф-302'!H31+'п.ст-258 ф-206'!H30+'п.ст 258 ф-12'!H31+'п.ст 258 ф-14'!H31+'тп-428 ф-105'!G31+'п.ст 407 ф-206'!G31+'п.ст 407 ф-302'!G31+'РП-406 ф-105'!G31+'п.ст-177 ф-12'!H31+'п.ст-88 ф-24'!H31</f>
        <v>15386.399999993091</v>
      </c>
      <c r="E31" s="71">
        <f t="shared" si="0"/>
        <v>0.32595266542935963</v>
      </c>
      <c r="F31" s="72">
        <f t="shared" si="1"/>
        <v>0.9507674655076448</v>
      </c>
      <c r="G31" s="200">
        <f t="shared" si="2"/>
        <v>49648.73295784718</v>
      </c>
      <c r="H31" s="15"/>
    </row>
    <row r="32" spans="2:8" ht="12.75">
      <c r="B32" s="68" t="s">
        <v>91</v>
      </c>
      <c r="C32" s="200">
        <f>'п.ст-177 ф-7'!E32+'п.ст-177 ф-13'!E32+'п.ст-177 ф-14'!E32+'п.ст-177 ф-15'!E32+'п.ст-177 ф-305'!E32+'п.ст-88 ф-7'!E32+'п.ст-88 ф-8'!E32+'п.ст-88 ф-11'!E32+'п.ст-88 ф-16'!E32+'п.ст-88 ф-18'!E32+'п.ст-767 ф-103'!E32+'п.ст-767 ф-202'!E32+'п.ст-767 ф-301'!E32+'п.ст-767 ф-405'!E32+'п.ст-767 ф-501'!E32+'п.ст-767 ф-505'!E32+'п.ст-767 ф-602'!E32+'п.ст-767 ф-606'!E32+'п.ст-609 ф-12'!E32+'п.ст-609 ф-23'!E32+'п.ст-609 ф-33'!E32+'п.ст-599 ф-13'!E32+'п.ст-599ф-22 '!E32+'п.ст375  ф-106'!E33+'п.ст375  ф-105'!E33+'п.ст375  ф-205'!E33+'п.ст375  ф-206'!E33+'РП-405 ф-206'!D32+'РП-405 ф-106 '!D32+'ТЭЦ-6 ф-23'!E32+'ТЭЦ-6 ф-33'!E32+'п.ст-258 ф-302'!E32+'п.ст-258 ф-206'!E31+'п.ст 258 ф-12'!E32+'п.ст 258 ф-14'!E32+'тп-428 ф-105'!D32+'п.ст 407 ф-206'!D32+'п.ст 407 ф-302'!D32+'РП-406 ф-105'!D32+'п.ст-177 ф-12'!E32+'п.ст-88 ф-24'!E32</f>
        <v>47537.600000000384</v>
      </c>
      <c r="D32" s="203">
        <f>'п.ст-177 ф-7'!H32+'п.ст-177 ф-13'!H32+'п.ст-177 ф-14'!H32+'п.ст-177 ф-15'!H32+'п.ст-177 ф-305'!H32+'п.ст-88 ф-7'!H32+'п.ст-88 ф-8'!H32+'п.ст-88 ф-11'!H32+'п.ст-88 ф-16'!H32+'п.ст-88 ф-18'!H32+'п.ст-767 ф-103'!H32+'п.ст-767 ф-202'!H32+'п.ст-767 ф-301'!H32+'п.ст-767 ф-405'!H32+'п.ст-767 ф-501'!H32+'п.ст-767 ф-505'!H32+'п.ст-767 ф-602'!H32+'п.ст-767 ф-606'!H32+'п.ст-609 ф-12'!H32+'п.ст-609 ф-23'!H32+'п.ст-609 ф-33'!H32+'п.ст-599 ф-13'!H32+'п.ст-599ф-22 '!H32+'п.ст375  ф-106'!H33+'п.ст375  ф-105'!H33+'п.ст375  ф-205'!H33+'п.ст375  ф-206'!H33+'РП-405 ф-206'!G32+'РП-405 ф-106 '!G32+'ТЭЦ-6 ф-23'!H32+'ТЭЦ-6 ф-33'!H32+'п.ст-258 ф-302'!H32+'п.ст-258 ф-206'!H31+'п.ст 258 ф-12'!H32+'п.ст 258 ф-14'!H32+'тп-428 ф-105'!G32+'п.ст 407 ф-206'!G32+'п.ст 407 ф-302'!G32+'РП-406 ф-105'!G32+'п.ст-177 ф-12'!H32+'п.ст-88 ф-24'!H32</f>
        <v>16203.20000000384</v>
      </c>
      <c r="E32" s="71">
        <f t="shared" si="0"/>
        <v>0.3408501901653367</v>
      </c>
      <c r="F32" s="72">
        <f t="shared" si="1"/>
        <v>0.9465272140534846</v>
      </c>
      <c r="G32" s="200">
        <f t="shared" si="2"/>
        <v>50223.17297821953</v>
      </c>
      <c r="H32" s="15"/>
    </row>
    <row r="33" spans="2:8" ht="12.75">
      <c r="B33" s="68" t="s">
        <v>92</v>
      </c>
      <c r="C33" s="200">
        <f>'п.ст-177 ф-7'!E33+'п.ст-177 ф-13'!E33+'п.ст-177 ф-14'!E33+'п.ст-177 ф-15'!E33+'п.ст-177 ф-305'!E33+'п.ст-88 ф-7'!E33+'п.ст-88 ф-8'!E33+'п.ст-88 ф-11'!E33+'п.ст-88 ф-16'!E33+'п.ст-88 ф-18'!E33+'п.ст-767 ф-103'!E33+'п.ст-767 ф-202'!E33+'п.ст-767 ф-301'!E33+'п.ст-767 ф-405'!E33+'п.ст-767 ф-501'!E33+'п.ст-767 ф-505'!E33+'п.ст-767 ф-602'!E33+'п.ст-767 ф-606'!E33+'п.ст-609 ф-12'!E33+'п.ст-609 ф-23'!E33+'п.ст-609 ф-33'!E33+'п.ст-599 ф-13'!E33+'п.ст-599ф-22 '!E33+'п.ст375  ф-106'!E34+'п.ст375  ф-105'!E34+'п.ст375  ф-205'!E34+'п.ст375  ф-206'!E34+'РП-405 ф-206'!D33+'РП-405 ф-106 '!D33+'ТЭЦ-6 ф-23'!E33+'ТЭЦ-6 ф-33'!E33+'п.ст-258 ф-302'!E33+'п.ст-258 ф-206'!E32+'п.ст 258 ф-12'!E33+'п.ст 258 ф-14'!E33+'тп-428 ф-105'!D33+'п.ст 407 ф-206'!D33+'п.ст 407 ф-302'!D33+'РП-406 ф-105'!D33+'п.ст-177 ф-12'!E33+'п.ст-88 ф-24'!E33</f>
        <v>50702.800000017036</v>
      </c>
      <c r="D33" s="203">
        <f>'п.ст-177 ф-7'!H33+'п.ст-177 ф-13'!H33+'п.ст-177 ф-14'!H33+'п.ст-177 ф-15'!H33+'п.ст-177 ф-305'!H33+'п.ст-88 ф-7'!H33+'п.ст-88 ф-8'!H33+'п.ст-88 ф-11'!H33+'п.ст-88 ф-16'!H33+'п.ст-88 ф-18'!H33+'п.ст-767 ф-103'!H33+'п.ст-767 ф-202'!H33+'п.ст-767 ф-301'!H33+'п.ст-767 ф-405'!H33+'п.ст-767 ф-501'!H33+'п.ст-767 ф-505'!H33+'п.ст-767 ф-602'!H33+'п.ст-767 ф-606'!H33+'п.ст-609 ф-12'!H33+'п.ст-609 ф-23'!H33+'п.ст-609 ф-33'!H33+'п.ст-599 ф-13'!H33+'п.ст-599ф-22 '!H33+'п.ст375  ф-106'!H34+'п.ст375  ф-105'!H34+'п.ст375  ф-205'!H34+'п.ст375  ф-206'!H34+'РП-405 ф-206'!G33+'РП-405 ф-106 '!G33+'ТЭЦ-6 ф-23'!H33+'ТЭЦ-6 ф-33'!H33+'п.ст-258 ф-302'!H33+'п.ст-258 ф-206'!H32+'п.ст 258 ф-12'!H33+'п.ст 258 ф-14'!H33+'тп-428 ф-105'!G33+'п.ст 407 ф-206'!G33+'п.ст 407 ф-302'!G33+'РП-406 ф-105'!G33+'п.ст-177 ф-12'!H33+'п.ст-88 ф-24'!H33</f>
        <v>16741.59999999564</v>
      </c>
      <c r="E33" s="71">
        <f t="shared" si="0"/>
        <v>0.3301908375866819</v>
      </c>
      <c r="F33" s="72">
        <f t="shared" si="1"/>
        <v>0.9495747070048952</v>
      </c>
      <c r="G33" s="200">
        <f t="shared" si="2"/>
        <v>53395.272247658606</v>
      </c>
      <c r="H33" s="15"/>
    </row>
    <row r="34" spans="2:8" ht="12.75">
      <c r="B34" s="68" t="s">
        <v>93</v>
      </c>
      <c r="C34" s="200">
        <f>'п.ст-177 ф-7'!E34+'п.ст-177 ф-13'!E34+'п.ст-177 ф-14'!E34+'п.ст-177 ф-15'!E34+'п.ст-177 ф-305'!E34+'п.ст-88 ф-7'!E34+'п.ст-88 ф-8'!E34+'п.ст-88 ф-11'!E34+'п.ст-88 ф-16'!E34+'п.ст-88 ф-18'!E34+'п.ст-767 ф-103'!E34+'п.ст-767 ф-202'!E34+'п.ст-767 ф-301'!E34+'п.ст-767 ф-405'!E34+'п.ст-767 ф-501'!E34+'п.ст-767 ф-505'!E34+'п.ст-767 ф-602'!E34+'п.ст-767 ф-606'!E34+'п.ст-609 ф-12'!E34+'п.ст-609 ф-23'!E34+'п.ст-609 ф-33'!E34+'п.ст-599 ф-13'!E34+'п.ст-599ф-22 '!E34+'п.ст375  ф-106'!E35+'п.ст375  ф-105'!E35+'п.ст375  ф-205'!E35+'п.ст375  ф-206'!E35+'РП-405 ф-206'!D34+'РП-405 ф-106 '!D34+'ТЭЦ-6 ф-23'!E34+'ТЭЦ-6 ф-33'!E34+'п.ст-258 ф-302'!E34+'п.ст-258 ф-206'!E33+'п.ст 258 ф-12'!E34+'п.ст 258 ф-14'!E34+'тп-428 ф-105'!D34+'п.ст 407 ф-206'!D34+'п.ст 407 ф-302'!D34+'РП-406 ф-105'!D34+'п.ст-177 ф-12'!E34+'п.ст-88 ф-24'!E34</f>
        <v>47556.00000000841</v>
      </c>
      <c r="D34" s="203">
        <f>'п.ст-177 ф-7'!H34+'п.ст-177 ф-13'!H34+'п.ст-177 ф-14'!H34+'п.ст-177 ф-15'!H34+'п.ст-177 ф-305'!H34+'п.ст-88 ф-7'!H34+'п.ст-88 ф-8'!H34+'п.ст-88 ф-11'!H34+'п.ст-88 ф-16'!H34+'п.ст-88 ф-18'!H34+'п.ст-767 ф-103'!H34+'п.ст-767 ф-202'!H34+'п.ст-767 ф-301'!H34+'п.ст-767 ф-405'!H34+'п.ст-767 ф-501'!H34+'п.ст-767 ф-505'!H34+'п.ст-767 ф-602'!H34+'п.ст-767 ф-606'!H34+'п.ст-609 ф-12'!H34+'п.ст-609 ф-23'!H34+'п.ст-609 ф-33'!H34+'п.ст-599 ф-13'!H34+'п.ст-599ф-22 '!H34+'п.ст375  ф-106'!H35+'п.ст375  ф-105'!H35+'п.ст375  ф-205'!H35+'п.ст375  ф-206'!H35+'РП-405 ф-206'!G34+'РП-405 ф-106 '!G34+'ТЭЦ-6 ф-23'!H34+'ТЭЦ-6 ф-33'!H34+'п.ст-258 ф-302'!H34+'п.ст-258 ф-206'!H33+'п.ст 258 ф-12'!H34+'п.ст 258 ф-14'!H34+'тп-428 ф-105'!G34+'п.ст 407 ф-206'!G34+'п.ст 407 ф-302'!G34+'РП-406 ф-105'!G34+'п.ст-177 ф-12'!H34+'п.ст-88 ф-24'!H34</f>
        <v>15692.000000004447</v>
      </c>
      <c r="E34" s="71">
        <f t="shared" si="0"/>
        <v>0.3299688787955604</v>
      </c>
      <c r="F34" s="72">
        <f t="shared" si="1"/>
        <v>0.9496374437275164</v>
      </c>
      <c r="G34" s="200">
        <f t="shared" si="2"/>
        <v>50078.0590678287</v>
      </c>
      <c r="H34" s="15"/>
    </row>
    <row r="35" spans="2:8" ht="12.75">
      <c r="B35" s="68" t="s">
        <v>94</v>
      </c>
      <c r="C35" s="200">
        <f>'п.ст-177 ф-7'!E35+'п.ст-177 ф-13'!E35+'п.ст-177 ф-14'!E35+'п.ст-177 ф-15'!E35+'п.ст-177 ф-305'!E35+'п.ст-88 ф-7'!E35+'п.ст-88 ф-8'!E35+'п.ст-88 ф-11'!E35+'п.ст-88 ф-16'!E35+'п.ст-88 ф-18'!E35+'п.ст-767 ф-103'!E35+'п.ст-767 ф-202'!E35+'п.ст-767 ф-301'!E35+'п.ст-767 ф-405'!E35+'п.ст-767 ф-501'!E35+'п.ст-767 ф-505'!E35+'п.ст-767 ф-602'!E35+'п.ст-767 ф-606'!E35+'п.ст-609 ф-12'!E35+'п.ст-609 ф-23'!E35+'п.ст-609 ф-33'!E35+'п.ст-599 ф-13'!E35+'п.ст-599ф-22 '!E35+'п.ст375  ф-106'!E36+'п.ст375  ф-105'!E36+'п.ст375  ф-205'!E36+'п.ст375  ф-206'!E36+'РП-405 ф-206'!D35+'РП-405 ф-106 '!D35+'ТЭЦ-6 ф-23'!E35+'ТЭЦ-6 ф-33'!E35+'п.ст-258 ф-302'!E35+'п.ст-258 ф-206'!E34+'п.ст 258 ф-12'!E35+'п.ст 258 ф-14'!E35+'тп-428 ф-105'!D35+'п.ст 407 ф-206'!D35+'п.ст 407 ф-302'!D35+'РП-406 ф-105'!D35+'п.ст-177 ф-12'!E35+'п.ст-88 ф-24'!E35</f>
        <v>48466.799999986644</v>
      </c>
      <c r="D35" s="203">
        <f>'п.ст-177 ф-7'!H35+'п.ст-177 ф-13'!H35+'п.ст-177 ф-14'!H35+'п.ст-177 ф-15'!H35+'п.ст-177 ф-305'!H35+'п.ст-88 ф-7'!H35+'п.ст-88 ф-8'!H35+'п.ст-88 ф-11'!H35+'п.ст-88 ф-16'!H35+'п.ст-88 ф-18'!H35+'п.ст-767 ф-103'!H35+'п.ст-767 ф-202'!H35+'п.ст-767 ф-301'!H35+'п.ст-767 ф-405'!H35+'п.ст-767 ф-501'!H35+'п.ст-767 ф-505'!H35+'п.ст-767 ф-602'!H35+'п.ст-767 ф-606'!H35+'п.ст-609 ф-12'!H35+'п.ст-609 ф-23'!H35+'п.ст-609 ф-33'!H35+'п.ст-599 ф-13'!H35+'п.ст-599ф-22 '!H35+'п.ст375  ф-106'!H36+'п.ст375  ф-105'!H36+'п.ст375  ф-205'!H36+'п.ст375  ф-206'!H36+'РП-405 ф-206'!G35+'РП-405 ф-106 '!G35+'ТЭЦ-6 ф-23'!H35+'ТЭЦ-6 ф-33'!H35+'п.ст-258 ф-302'!H35+'п.ст-258 ф-206'!H34+'п.ст 258 ф-12'!H35+'п.ст 258 ф-14'!H35+'тп-428 ф-105'!G35+'п.ст 407 ф-206'!G35+'п.ст 407 ф-302'!G35+'РП-406 ф-105'!G35+'п.ст-177 ф-12'!H35+'п.ст-88 ф-24'!H35</f>
        <v>17068.39999999693</v>
      </c>
      <c r="E35" s="71">
        <f t="shared" si="0"/>
        <v>0.35216684410775284</v>
      </c>
      <c r="F35" s="72">
        <f t="shared" si="1"/>
        <v>0.9432193322572405</v>
      </c>
      <c r="G35" s="200">
        <f t="shared" si="2"/>
        <v>51384.44298422043</v>
      </c>
      <c r="H35" s="15"/>
    </row>
    <row r="36" spans="2:8" ht="12.75">
      <c r="B36" s="68" t="s">
        <v>95</v>
      </c>
      <c r="C36" s="200">
        <f>'п.ст-177 ф-7'!E36+'п.ст-177 ф-13'!E36+'п.ст-177 ф-14'!E36+'п.ст-177 ф-15'!E36+'п.ст-177 ф-305'!E36+'п.ст-88 ф-7'!E36+'п.ст-88 ф-8'!E36+'п.ст-88 ф-11'!E36+'п.ст-88 ф-16'!E36+'п.ст-88 ф-18'!E36+'п.ст-767 ф-103'!E36+'п.ст-767 ф-202'!E36+'п.ст-767 ф-301'!E36+'п.ст-767 ф-405'!E36+'п.ст-767 ф-501'!E36+'п.ст-767 ф-505'!E36+'п.ст-767 ф-602'!E36+'п.ст-767 ф-606'!E36+'п.ст-609 ф-12'!E36+'п.ст-609 ф-23'!E36+'п.ст-609 ф-33'!E36+'п.ст-599 ф-13'!E36+'п.ст-599ф-22 '!E36+'п.ст375  ф-106'!E37+'п.ст375  ф-105'!E37+'п.ст375  ф-205'!E37+'п.ст375  ф-206'!E37+'РП-405 ф-206'!D36+'РП-405 ф-106 '!D36+'ТЭЦ-6 ф-23'!E36+'ТЭЦ-6 ф-33'!E36+'п.ст-258 ф-302'!E36+'п.ст-258 ф-206'!E35+'п.ст 258 ф-12'!E36+'п.ст 258 ф-14'!E36+'тп-428 ф-105'!D36+'п.ст 407 ф-206'!D36+'п.ст 407 ф-302'!D36+'РП-406 ф-105'!D36+'п.ст-177 ф-12'!E36+'п.ст-88 ф-24'!E36</f>
        <v>46191.59999999904</v>
      </c>
      <c r="D36" s="203">
        <f>'п.ст-177 ф-7'!H36+'п.ст-177 ф-13'!H36+'п.ст-177 ф-14'!H36+'п.ст-177 ф-15'!H36+'п.ст-177 ф-305'!H36+'п.ст-88 ф-7'!H36+'п.ст-88 ф-8'!H36+'п.ст-88 ф-11'!H36+'п.ст-88 ф-16'!H36+'п.ст-88 ф-18'!H36+'п.ст-767 ф-103'!H36+'п.ст-767 ф-202'!H36+'п.ст-767 ф-301'!H36+'п.ст-767 ф-405'!H36+'п.ст-767 ф-501'!H36+'п.ст-767 ф-505'!H36+'п.ст-767 ф-602'!H36+'п.ст-767 ф-606'!H36+'п.ст-609 ф-12'!H36+'п.ст-609 ф-23'!H36+'п.ст-609 ф-33'!H36+'п.ст-599 ф-13'!H36+'п.ст-599ф-22 '!H36+'п.ст375  ф-106'!H37+'п.ст375  ф-105'!H37+'п.ст375  ф-205'!H37+'п.ст375  ф-206'!H37+'РП-405 ф-206'!G36+'РП-405 ф-106 '!G36+'ТЭЦ-6 ф-23'!H36+'ТЭЦ-6 ф-33'!H36+'п.ст-258 ф-302'!H36+'п.ст-258 ф-206'!H35+'п.ст 258 ф-12'!H36+'п.ст 258 ф-14'!H36+'тп-428 ф-105'!G36+'п.ст 407 ф-206'!G36+'п.ст 407 ф-302'!G36+'РП-406 ф-105'!G36+'п.ст-177 ф-12'!H36+'п.ст-88 ф-24'!H36</f>
        <v>16023.599999999511</v>
      </c>
      <c r="E36" s="71">
        <f t="shared" si="0"/>
        <v>0.34689424051125844</v>
      </c>
      <c r="F36" s="72">
        <f t="shared" si="1"/>
        <v>0.9447696404415978</v>
      </c>
      <c r="G36" s="200">
        <f t="shared" si="2"/>
        <v>48891.918222952714</v>
      </c>
      <c r="H36" s="15"/>
    </row>
    <row r="37" spans="2:8" ht="12.75">
      <c r="B37" s="68" t="s">
        <v>96</v>
      </c>
      <c r="C37" s="200">
        <f>'п.ст-177 ф-7'!E37+'п.ст-177 ф-13'!E37+'п.ст-177 ф-14'!E37+'п.ст-177 ф-15'!E37+'п.ст-177 ф-305'!E37+'п.ст-88 ф-7'!E37+'п.ст-88 ф-8'!E37+'п.ст-88 ф-11'!E37+'п.ст-88 ф-16'!E37+'п.ст-88 ф-18'!E37+'п.ст-767 ф-103'!E37+'п.ст-767 ф-202'!E37+'п.ст-767 ф-301'!E37+'п.ст-767 ф-405'!E37+'п.ст-767 ф-501'!E37+'п.ст-767 ф-505'!E37+'п.ст-767 ф-602'!E37+'п.ст-767 ф-606'!E37+'п.ст-609 ф-12'!E37+'п.ст-609 ф-23'!E37+'п.ст-609 ф-33'!E37+'п.ст-599 ф-13'!E37+'п.ст-599ф-22 '!E37+'п.ст375  ф-106'!E38+'п.ст375  ф-105'!E38+'п.ст375  ф-205'!E38+'п.ст375  ф-206'!E38+'РП-405 ф-206'!D37+'РП-405 ф-106 '!D37+'ТЭЦ-6 ф-23'!E37+'ТЭЦ-6 ф-33'!E37+'п.ст-258 ф-302'!E37+'п.ст-258 ф-206'!E36+'п.ст 258 ф-12'!E37+'п.ст 258 ф-14'!E37+'тп-428 ф-105'!D37+'п.ст 407 ф-206'!D37+'п.ст 407 ф-302'!D37+'РП-406 ф-105'!D37+'п.ст-177 ф-12'!E37+'п.ст-88 ф-24'!E37</f>
        <v>48119.60000001603</v>
      </c>
      <c r="D37" s="203">
        <f>'п.ст-177 ф-7'!H37+'п.ст-177 ф-13'!H37+'п.ст-177 ф-14'!H37+'п.ст-177 ф-15'!H37+'п.ст-177 ф-305'!H37+'п.ст-88 ф-7'!H37+'п.ст-88 ф-8'!H37+'п.ст-88 ф-11'!H37+'п.ст-88 ф-16'!H37+'п.ст-88 ф-18'!H37+'п.ст-767 ф-103'!H37+'п.ст-767 ф-202'!H37+'п.ст-767 ф-301'!H37+'п.ст-767 ф-405'!H37+'п.ст-767 ф-501'!H37+'п.ст-767 ф-505'!H37+'п.ст-767 ф-602'!H37+'п.ст-767 ф-606'!H37+'п.ст-609 ф-12'!H37+'п.ст-609 ф-23'!H37+'п.ст-609 ф-33'!H37+'п.ст-599 ф-13'!H37+'п.ст-599ф-22 '!H37+'п.ст375  ф-106'!H38+'п.ст375  ф-105'!H38+'п.ст375  ф-205'!H38+'п.ст375  ф-206'!H38+'РП-405 ф-206'!G37+'РП-405 ф-106 '!G37+'ТЭЦ-6 ф-23'!H37+'ТЭЦ-6 ф-33'!H37+'п.ст-258 ф-302'!H37+'п.ст-258 ф-206'!H36+'п.ст 258 ф-12'!H37+'п.ст 258 ф-14'!H37+'тп-428 ф-105'!G37+'п.ст 407 ф-206'!G37+'п.ст 407 ф-302'!G37+'РП-406 ф-105'!G37+'п.ст-177 ф-12'!H37+'п.ст-88 ф-24'!H37</f>
        <v>16269.999999998312</v>
      </c>
      <c r="E37" s="71">
        <f t="shared" si="0"/>
        <v>0.33811586131208266</v>
      </c>
      <c r="F37" s="72">
        <f t="shared" si="1"/>
        <v>0.9473153666357844</v>
      </c>
      <c r="G37" s="200">
        <f t="shared" si="2"/>
        <v>50795.755769173156</v>
      </c>
      <c r="H37" s="15"/>
    </row>
    <row r="38" spans="2:8" ht="12.75">
      <c r="B38" s="68" t="s">
        <v>97</v>
      </c>
      <c r="C38" s="200">
        <f>'п.ст-177 ф-7'!E38+'п.ст-177 ф-13'!E38+'п.ст-177 ф-14'!E38+'п.ст-177 ф-15'!E38+'п.ст-177 ф-305'!E38+'п.ст-88 ф-7'!E38+'п.ст-88 ф-8'!E38+'п.ст-88 ф-11'!E38+'п.ст-88 ф-16'!E38+'п.ст-88 ф-18'!E38+'п.ст-767 ф-103'!E38+'п.ст-767 ф-202'!E38+'п.ст-767 ф-301'!E38+'п.ст-767 ф-405'!E38+'п.ст-767 ф-501'!E38+'п.ст-767 ф-505'!E38+'п.ст-767 ф-602'!E38+'п.ст-767 ф-606'!E38+'п.ст-609 ф-12'!E38+'п.ст-609 ф-23'!E38+'п.ст-609 ф-33'!E38+'п.ст-599 ф-13'!E38+'п.ст-599ф-22 '!E38+'п.ст375  ф-106'!E39+'п.ст375  ф-105'!E39+'п.ст375  ф-205'!E39+'п.ст375  ф-206'!E39+'РП-405 ф-206'!D38+'РП-405 ф-106 '!D38+'ТЭЦ-6 ф-23'!E38+'ТЭЦ-6 ф-33'!E38+'п.ст-258 ф-302'!E38+'п.ст-258 ф-206'!E37+'п.ст 258 ф-12'!E38+'п.ст 258 ф-14'!E38+'тп-428 ф-105'!D38+'п.ст 407 ф-206'!D38+'п.ст 407 ф-302'!D38+'РП-406 ф-105'!D38+'п.ст-177 ф-12'!E38+'п.ст-88 ф-24'!E38</f>
        <v>50384.40000001297</v>
      </c>
      <c r="D38" s="203">
        <f>'п.ст-177 ф-7'!H38+'п.ст-177 ф-13'!H38+'п.ст-177 ф-14'!H38+'п.ст-177 ф-15'!H38+'п.ст-177 ф-305'!H38+'п.ст-88 ф-7'!H38+'п.ст-88 ф-8'!H38+'п.ст-88 ф-11'!H38+'п.ст-88 ф-16'!H38+'п.ст-88 ф-18'!H38+'п.ст-767 ф-103'!H38+'п.ст-767 ф-202'!H38+'п.ст-767 ф-301'!H38+'п.ст-767 ф-405'!H38+'п.ст-767 ф-501'!H38+'п.ст-767 ф-505'!H38+'п.ст-767 ф-602'!H38+'п.ст-767 ф-606'!H38+'п.ст-609 ф-12'!H38+'п.ст-609 ф-23'!H38+'п.ст-609 ф-33'!H38+'п.ст-599 ф-13'!H38+'п.ст-599ф-22 '!H38+'п.ст375  ф-106'!H39+'п.ст375  ф-105'!H39+'п.ст375  ф-205'!H39+'п.ст375  ф-206'!H39+'РП-405 ф-206'!G38+'РП-405 ф-106 '!G38+'ТЭЦ-6 ф-23'!H38+'ТЭЦ-6 ф-33'!H38+'п.ст-258 ф-302'!H38+'п.ст-258 ф-206'!H37+'п.ст 258 ф-12'!H38+'п.ст 258 ф-14'!H38+'тп-428 ф-105'!G38+'п.ст 407 ф-206'!G38+'п.ст 407 ф-302'!G38+'РП-406 ф-105'!G38+'п.ст-177 ф-12'!H38+'п.ст-88 ф-24'!H38</f>
        <v>16265.600000002763</v>
      </c>
      <c r="E38" s="71">
        <f t="shared" si="0"/>
        <v>0.32283008232704125</v>
      </c>
      <c r="F38" s="72">
        <f t="shared" si="1"/>
        <v>0.9516392381495322</v>
      </c>
      <c r="G38" s="200">
        <f t="shared" si="2"/>
        <v>52944.853448861264</v>
      </c>
      <c r="H38" s="15"/>
    </row>
    <row r="39" spans="2:8" ht="12.75">
      <c r="B39" s="68" t="s">
        <v>229</v>
      </c>
      <c r="C39" s="200">
        <f>'п.ст-177 ф-7'!E39+'п.ст-177 ф-13'!E39+'п.ст-177 ф-14'!E39+'п.ст-177 ф-15'!E39+'п.ст-177 ф-305'!E39+'п.ст-88 ф-7'!E39+'п.ст-88 ф-8'!E39+'п.ст-88 ф-11'!E39+'п.ст-88 ф-16'!E39+'п.ст-88 ф-18'!E39+'п.ст-767 ф-103'!E39+'п.ст-767 ф-202'!E39+'п.ст-767 ф-301'!E39+'п.ст-767 ф-405'!E39+'п.ст-767 ф-501'!E39+'п.ст-767 ф-505'!E39+'п.ст-767 ф-602'!E39+'п.ст-767 ф-606'!E39+'п.ст-609 ф-12'!E39+'п.ст-609 ф-23'!E39+'п.ст-609 ф-33'!E39+'п.ст-599 ф-13'!E39+'п.ст-599ф-22 '!E39+'п.ст375  ф-106'!E40+'п.ст375  ф-105'!E40+'п.ст375  ф-205'!E40+'п.ст375  ф-206'!E40+'РП-405 ф-206'!D39+'РП-405 ф-106 '!D39+'ТЭЦ-6 ф-23'!E39+'ТЭЦ-6 ф-33'!E39+'п.ст-258 ф-302'!E39+'п.ст-258 ф-206'!E38+'п.ст 258 ф-12'!E39+'п.ст 258 ф-14'!E39+'тп-428 ф-105'!D39+'п.ст 407 ф-206'!D39+'п.ст 407 ф-302'!D39+'РП-406 ф-105'!D39+'п.ст-177 ф-12'!E39+'п.ст-88 ф-24'!E39</f>
        <v>51988.39999997704</v>
      </c>
      <c r="D39" s="203">
        <f>'п.ст-177 ф-7'!H39+'п.ст-177 ф-13'!H39+'п.ст-177 ф-14'!H39+'п.ст-177 ф-15'!H39+'п.ст-177 ф-305'!H39+'п.ст-88 ф-7'!H39+'п.ст-88 ф-8'!H39+'п.ст-88 ф-11'!H39+'п.ст-88 ф-16'!H39+'п.ст-88 ф-18'!H39+'п.ст-767 ф-103'!H39+'п.ст-767 ф-202'!H39+'п.ст-767 ф-301'!H39+'п.ст-767 ф-405'!H39+'п.ст-767 ф-501'!H39+'п.ст-767 ф-505'!H39+'п.ст-767 ф-602'!H39+'п.ст-767 ф-606'!H39+'п.ст-609 ф-12'!H39+'п.ст-609 ф-23'!H39+'п.ст-609 ф-33'!H39+'п.ст-599 ф-13'!H39+'п.ст-599ф-22 '!H39+'п.ст375  ф-106'!H40+'п.ст375  ф-105'!H40+'п.ст375  ф-205'!H40+'п.ст375  ф-206'!H40+'РП-405 ф-206'!G39+'РП-405 ф-106 '!G39+'ТЭЦ-6 ф-23'!H39+'ТЭЦ-6 ф-33'!H39+'п.ст-258 ф-302'!H39+'п.ст-258 ф-206'!H38+'п.ст 258 ф-12'!H39+'п.ст 258 ф-14'!H39+'тп-428 ф-105'!G39+'п.ст 407 ф-206'!G39+'п.ст 407 ф-302'!G39+'РП-406 ф-105'!G39+'п.ст-177 ф-12'!H39+'п.ст-88 ф-24'!H39</f>
        <v>15922.399999997408</v>
      </c>
      <c r="E39" s="71">
        <f t="shared" si="0"/>
        <v>0.3062683213948581</v>
      </c>
      <c r="F39" s="72">
        <f t="shared" si="1"/>
        <v>0.9561609081750458</v>
      </c>
      <c r="G39" s="200">
        <f t="shared" si="2"/>
        <v>54372.019976432086</v>
      </c>
      <c r="H39" s="15"/>
    </row>
    <row r="40" spans="2:8" ht="12.75">
      <c r="B40" s="68" t="s">
        <v>98</v>
      </c>
      <c r="C40" s="200">
        <f>'п.ст-177 ф-7'!E40+'п.ст-177 ф-13'!E40+'п.ст-177 ф-14'!E40+'п.ст-177 ф-15'!E40+'п.ст-177 ф-305'!E40+'п.ст-88 ф-7'!E40+'п.ст-88 ф-8'!E40+'п.ст-88 ф-11'!E40+'п.ст-88 ф-16'!E40+'п.ст-88 ф-18'!E40+'п.ст-767 ф-103'!E40+'п.ст-767 ф-202'!E40+'п.ст-767 ф-301'!E40+'п.ст-767 ф-405'!E40+'п.ст-767 ф-501'!E40+'п.ст-767 ф-505'!E40+'п.ст-767 ф-602'!E40+'п.ст-767 ф-606'!E40+'п.ст-609 ф-12'!E40+'п.ст-609 ф-23'!E40+'п.ст-609 ф-33'!E40+'п.ст-599 ф-13'!E40+'п.ст-599ф-22 '!E40+'п.ст375  ф-106'!E41+'п.ст375  ф-105'!E41+'п.ст375  ф-205'!E41+'п.ст375  ф-206'!E41+'РП-405 ф-206'!D40+'РП-405 ф-106 '!D40+'ТЭЦ-6 ф-23'!E40+'ТЭЦ-6 ф-33'!E40+'п.ст-258 ф-302'!E40+'п.ст-258 ф-206'!E39+'п.ст 258 ф-12'!E40+'п.ст 258 ф-14'!E40+'тп-428 ф-105'!D40+'п.ст 407 ф-206'!D40+'п.ст 407 ф-302'!D40+'РП-406 ф-105'!D40+'п.ст-177 ф-12'!E40+'п.ст-88 ф-24'!E40</f>
        <v>49665.999999996304</v>
      </c>
      <c r="D40" s="203">
        <f>'п.ст-177 ф-7'!H40+'п.ст-177 ф-13'!H40+'п.ст-177 ф-14'!H40+'п.ст-177 ф-15'!H40+'п.ст-177 ф-305'!H40+'п.ст-88 ф-7'!H40+'п.ст-88 ф-8'!H40+'п.ст-88 ф-11'!H40+'п.ст-88 ф-16'!H40+'п.ст-88 ф-18'!H40+'п.ст-767 ф-103'!H40+'п.ст-767 ф-202'!H40+'п.ст-767 ф-301'!H40+'п.ст-767 ф-405'!H40+'п.ст-767 ф-501'!H40+'п.ст-767 ф-505'!H40+'п.ст-767 ф-602'!H40+'п.ст-767 ф-606'!H40+'п.ст-609 ф-12'!H40+'п.ст-609 ф-23'!H40+'п.ст-609 ф-33'!H40+'п.ст-599 ф-13'!H40+'п.ст-599ф-22 '!H40+'п.ст375  ф-106'!H41+'п.ст375  ф-105'!H41+'п.ст375  ф-205'!H41+'п.ст375  ф-206'!H41+'РП-405 ф-206'!G40+'РП-405 ф-106 '!G40+'ТЭЦ-6 ф-23'!H40+'ТЭЦ-6 ф-33'!H40+'п.ст-258 ф-302'!H40+'п.ст-258 ф-206'!H39+'п.ст 258 ф-12'!H40+'п.ст 258 ф-14'!H40+'тп-428 ф-105'!G40+'п.ст 407 ф-206'!G40+'п.ст 407 ф-302'!G40+'РП-406 ф-105'!G40+'п.ст-177 ф-12'!H40+'п.ст-88 ф-24'!H40</f>
        <v>15329.19999999741</v>
      </c>
      <c r="E40" s="71">
        <f t="shared" si="0"/>
        <v>0.3086457536342478</v>
      </c>
      <c r="F40" s="72">
        <f t="shared" si="1"/>
        <v>0.9555225705216861</v>
      </c>
      <c r="G40" s="200">
        <f t="shared" si="2"/>
        <v>51977.840746221395</v>
      </c>
      <c r="H40" s="15"/>
    </row>
    <row r="41" spans="2:8" ht="12.75">
      <c r="B41" s="68" t="s">
        <v>99</v>
      </c>
      <c r="C41" s="200">
        <f>'п.ст-177 ф-7'!E41+'п.ст-177 ф-13'!E41+'п.ст-177 ф-14'!E41+'п.ст-177 ф-15'!E41+'п.ст-177 ф-305'!E41+'п.ст-88 ф-7'!E41+'п.ст-88 ф-8'!E41+'п.ст-88 ф-11'!E41+'п.ст-88 ф-16'!E41+'п.ст-88 ф-18'!E41+'п.ст-767 ф-103'!E41+'п.ст-767 ф-202'!E41+'п.ст-767 ф-301'!E41+'п.ст-767 ф-405'!E41+'п.ст-767 ф-501'!E41+'п.ст-767 ф-505'!E41+'п.ст-767 ф-602'!E41+'п.ст-767 ф-606'!E41+'п.ст-609 ф-12'!E41+'п.ст-609 ф-23'!E41+'п.ст-609 ф-33'!E41+'п.ст-599 ф-13'!E41+'п.ст-599ф-22 '!E41+'п.ст375  ф-106'!E42+'п.ст375  ф-105'!E42+'п.ст375  ф-205'!E42+'п.ст375  ф-206'!E42+'РП-405 ф-206'!D41+'РП-405 ф-106 '!D41+'ТЭЦ-6 ф-23'!E41+'ТЭЦ-6 ф-33'!E41+'п.ст-258 ф-302'!E41+'п.ст-258 ф-206'!E40+'п.ст 258 ф-12'!E41+'п.ст 258 ф-14'!E41+'тп-428 ф-105'!D41+'п.ст 407 ф-206'!D41+'п.ст 407 ф-302'!D41+'РП-406 ф-105'!D41+'п.ст-177 ф-12'!E41+'п.ст-88 ф-24'!E41</f>
        <v>53721.99999999639</v>
      </c>
      <c r="D41" s="203">
        <f>'п.ст-177 ф-7'!H41+'п.ст-177 ф-13'!H41+'п.ст-177 ф-14'!H41+'п.ст-177 ф-15'!H41+'п.ст-177 ф-305'!H41+'п.ст-88 ф-7'!H41+'п.ст-88 ф-8'!H41+'п.ст-88 ф-11'!H41+'п.ст-88 ф-16'!H41+'п.ст-88 ф-18'!H41+'п.ст-767 ф-103'!H41+'п.ст-767 ф-202'!H41+'п.ст-767 ф-301'!H41+'п.ст-767 ф-405'!H41+'п.ст-767 ф-501'!H41+'п.ст-767 ф-505'!H41+'п.ст-767 ф-602'!H41+'п.ст-767 ф-606'!H41+'п.ст-609 ф-12'!H41+'п.ст-609 ф-23'!H41+'п.ст-609 ф-33'!H41+'п.ст-599 ф-13'!H41+'п.ст-599ф-22 '!H41+'п.ст375  ф-106'!H42+'п.ст375  ф-105'!H42+'п.ст375  ф-205'!H42+'п.ст375  ф-206'!H42+'РП-405 ф-206'!G41+'РП-405 ф-106 '!G41+'ТЭЦ-6 ф-23'!H41+'ТЭЦ-6 ф-33'!H41+'п.ст-258 ф-302'!H41+'п.ст-258 ф-206'!H40+'п.ст 258 ф-12'!H41+'п.ст 258 ф-14'!H41+'тп-428 ф-105'!G41+'п.ст 407 ф-206'!G41+'п.ст 407 ф-302'!G41+'РП-406 ф-105'!G41+'п.ст-177 ф-12'!H41+'п.ст-88 ф-24'!H41</f>
        <v>16413.600000010258</v>
      </c>
      <c r="E41" s="71">
        <f t="shared" si="0"/>
        <v>0.30552846133821077</v>
      </c>
      <c r="F41" s="72">
        <f t="shared" si="1"/>
        <v>0.9563588121622367</v>
      </c>
      <c r="G41" s="200">
        <f t="shared" si="2"/>
        <v>56173.47727317536</v>
      </c>
      <c r="H41" s="15"/>
    </row>
    <row r="42" spans="2:8" ht="12.75">
      <c r="B42" s="68" t="s">
        <v>100</v>
      </c>
      <c r="C42" s="200">
        <f>'п.ст-177 ф-7'!E42+'п.ст-177 ф-13'!E42+'п.ст-177 ф-14'!E42+'п.ст-177 ф-15'!E42+'п.ст-177 ф-305'!E42+'п.ст-88 ф-7'!E42+'п.ст-88 ф-8'!E42+'п.ст-88 ф-11'!E42+'п.ст-88 ф-16'!E42+'п.ст-88 ф-18'!E42+'п.ст-767 ф-103'!E42+'п.ст-767 ф-202'!E42+'п.ст-767 ф-301'!E42+'п.ст-767 ф-405'!E42+'п.ст-767 ф-501'!E42+'п.ст-767 ф-505'!E42+'п.ст-767 ф-602'!E42+'п.ст-767 ф-606'!E42+'п.ст-609 ф-12'!E42+'п.ст-609 ф-23'!E42+'п.ст-609 ф-33'!E42+'п.ст-599 ф-13'!E42+'п.ст-599ф-22 '!E42+'п.ст375  ф-106'!E43+'п.ст375  ф-105'!E43+'п.ст375  ф-205'!E43+'п.ст375  ф-206'!E43+'РП-405 ф-206'!D42+'РП-405 ф-106 '!D42+'ТЭЦ-6 ф-23'!E42+'ТЭЦ-6 ф-33'!E42+'п.ст-258 ф-302'!E42+'п.ст-258 ф-206'!E41+'п.ст 258 ф-12'!E42+'п.ст 258 ф-14'!E42+'тп-428 ф-105'!D42+'п.ст 407 ф-206'!D42+'п.ст 407 ф-302'!D42+'РП-406 ф-105'!D42+'п.ст-177 ф-12'!E42+'п.ст-88 ф-24'!E42</f>
        <v>47673.99999999682</v>
      </c>
      <c r="D42" s="203">
        <f>'п.ст-177 ф-7'!H42+'п.ст-177 ф-13'!H42+'п.ст-177 ф-14'!H42+'п.ст-177 ф-15'!H42+'п.ст-177 ф-305'!H42+'п.ст-88 ф-7'!H42+'п.ст-88 ф-8'!H42+'п.ст-88 ф-11'!H42+'п.ст-88 ф-16'!H42+'п.ст-88 ф-18'!H42+'п.ст-767 ф-103'!H42+'п.ст-767 ф-202'!H42+'п.ст-767 ф-301'!H42+'п.ст-767 ф-405'!H42+'п.ст-767 ф-501'!H42+'п.ст-767 ф-505'!H42+'п.ст-767 ф-602'!H42+'п.ст-767 ф-606'!H42+'п.ст-609 ф-12'!H42+'п.ст-609 ф-23'!H42+'п.ст-609 ф-33'!H42+'п.ст-599 ф-13'!H42+'п.ст-599ф-22 '!H42+'п.ст375  ф-106'!H43+'п.ст375  ф-105'!H43+'п.ст375  ф-205'!H43+'п.ст375  ф-206'!H43+'РП-405 ф-206'!G42+'РП-405 ф-106 '!G42+'ТЭЦ-6 ф-23'!H42+'ТЭЦ-6 ф-33'!H42+'п.ст-258 ф-302'!H42+'п.ст-258 ф-206'!H41+'п.ст 258 ф-12'!H42+'п.ст 258 ф-14'!H42+'тп-428 ф-105'!G42+'п.ст 407 ф-206'!G42+'п.ст 407 ф-302'!G42+'РП-406 ф-105'!G42+'п.ст-177 ф-12'!H42+'п.ст-88 ф-24'!H42</f>
        <v>14861.199999999724</v>
      </c>
      <c r="E42" s="71">
        <f t="shared" si="0"/>
        <v>0.3117254688090094</v>
      </c>
      <c r="F42" s="72">
        <f t="shared" si="1"/>
        <v>0.9546902562912869</v>
      </c>
      <c r="G42" s="200">
        <f t="shared" si="2"/>
        <v>49936.615238116494</v>
      </c>
      <c r="H42" s="15"/>
    </row>
    <row r="43" spans="2:8" ht="12.75">
      <c r="B43" s="68" t="s">
        <v>101</v>
      </c>
      <c r="C43" s="200">
        <f>'п.ст-177 ф-7'!E43+'п.ст-177 ф-13'!E43+'п.ст-177 ф-14'!E43+'п.ст-177 ф-15'!E43+'п.ст-177 ф-305'!E43+'п.ст-88 ф-7'!E43+'п.ст-88 ф-8'!E43+'п.ст-88 ф-11'!E43+'п.ст-88 ф-16'!E43+'п.ст-88 ф-18'!E43+'п.ст-767 ф-103'!E43+'п.ст-767 ф-202'!E43+'п.ст-767 ф-301'!E43+'п.ст-767 ф-405'!E43+'п.ст-767 ф-501'!E43+'п.ст-767 ф-505'!E43+'п.ст-767 ф-602'!E43+'п.ст-767 ф-606'!E43+'п.ст-609 ф-12'!E43+'п.ст-609 ф-23'!E43+'п.ст-609 ф-33'!E43+'п.ст-599 ф-13'!E43+'п.ст-599ф-22 '!E43+'п.ст375  ф-106'!E44+'п.ст375  ф-105'!E44+'п.ст375  ф-205'!E44+'п.ст375  ф-206'!E44+'РП-405 ф-206'!D43+'РП-405 ф-106 '!D43+'ТЭЦ-6 ф-23'!E43+'ТЭЦ-6 ф-33'!E43+'п.ст-258 ф-302'!E43+'п.ст-258 ф-206'!E42+'п.ст 258 ф-12'!E43+'п.ст 258 ф-14'!E43+'тп-428 ф-105'!D43+'п.ст 407 ф-206'!D43+'п.ст 407 ф-302'!D43+'РП-406 ф-105'!D43+'п.ст-177 ф-12'!E43+'п.ст-88 ф-24'!E43</f>
        <v>45556.00000001268</v>
      </c>
      <c r="D43" s="203">
        <f>'п.ст-177 ф-7'!H43+'п.ст-177 ф-13'!H43+'п.ст-177 ф-14'!H43+'п.ст-177 ф-15'!H43+'п.ст-177 ф-305'!H43+'п.ст-88 ф-7'!H43+'п.ст-88 ф-8'!H43+'п.ст-88 ф-11'!H43+'п.ст-88 ф-16'!H43+'п.ст-88 ф-18'!H43+'п.ст-767 ф-103'!H43+'п.ст-767 ф-202'!H43+'п.ст-767 ф-301'!H43+'п.ст-767 ф-405'!H43+'п.ст-767 ф-501'!H43+'п.ст-767 ф-505'!H43+'п.ст-767 ф-602'!H43+'п.ст-767 ф-606'!H43+'п.ст-609 ф-12'!H43+'п.ст-609 ф-23'!H43+'п.ст-609 ф-33'!H43+'п.ст-599 ф-13'!H43+'п.ст-599ф-22 '!H43+'п.ст375  ф-106'!H44+'п.ст375  ф-105'!H44+'п.ст375  ф-205'!H44+'п.ст375  ф-206'!H44+'РП-405 ф-206'!G43+'РП-405 ф-106 '!G43+'ТЭЦ-6 ф-23'!H43+'ТЭЦ-6 ф-33'!H43+'п.ст-258 ф-302'!H43+'п.ст-258 ф-206'!H42+'п.ст 258 ф-12'!H43+'п.ст 258 ф-14'!H43+'тп-428 ф-105'!G43+'п.ст 407 ф-206'!G43+'п.ст 407 ф-302'!G43+'РП-406 ф-105'!G43+'п.ст-177 ф-12'!H43+'п.ст-88 ф-24'!H43</f>
        <v>14639.599999991027</v>
      </c>
      <c r="E43" s="71">
        <f t="shared" si="0"/>
        <v>0.32135393801007445</v>
      </c>
      <c r="F43" s="72">
        <f t="shared" si="1"/>
        <v>0.9520492594331342</v>
      </c>
      <c r="G43" s="200">
        <f t="shared" si="2"/>
        <v>47850.46524497847</v>
      </c>
      <c r="H43" s="15"/>
    </row>
    <row r="44" spans="2:8" ht="12.75">
      <c r="B44" s="68" t="s">
        <v>102</v>
      </c>
      <c r="C44" s="200">
        <f>'п.ст-177 ф-7'!E44+'п.ст-177 ф-13'!E44+'п.ст-177 ф-14'!E44+'п.ст-177 ф-15'!E44+'п.ст-177 ф-305'!E44+'п.ст-88 ф-7'!E44+'п.ст-88 ф-8'!E44+'п.ст-88 ф-11'!E44+'п.ст-88 ф-16'!E44+'п.ст-88 ф-18'!E44+'п.ст-767 ф-103'!E44+'п.ст-767 ф-202'!E44+'п.ст-767 ф-301'!E44+'п.ст-767 ф-405'!E44+'п.ст-767 ф-501'!E44+'п.ст-767 ф-505'!E44+'п.ст-767 ф-602'!E44+'п.ст-767 ф-606'!E44+'п.ст-609 ф-12'!E44+'п.ст-609 ф-23'!E44+'п.ст-609 ф-33'!E44+'п.ст-599 ф-13'!E44+'п.ст-599ф-22 '!E44+'п.ст375  ф-106'!E45+'п.ст375  ф-105'!E45+'п.ст375  ф-205'!E45+'п.ст375  ф-206'!E45+'РП-405 ф-206'!D44+'РП-405 ф-106 '!D44+'ТЭЦ-6 ф-23'!E44+'ТЭЦ-6 ф-33'!E44+'п.ст-258 ф-302'!E44+'п.ст-258 ф-206'!E43+'п.ст 258 ф-12'!E44+'п.ст 258 ф-14'!E44+'тп-428 ф-105'!D44+'п.ст 407 ф-206'!D44+'п.ст 407 ф-302'!D44+'РП-406 ф-105'!D44+'п.ст-177 ф-12'!E44+'п.ст-88 ф-24'!E44</f>
        <v>51659.9999999969</v>
      </c>
      <c r="D44" s="203">
        <f>'п.ст-177 ф-7'!H44+'п.ст-177 ф-13'!H44+'п.ст-177 ф-14'!H44+'п.ст-177 ф-15'!H44+'п.ст-177 ф-305'!H44+'п.ст-88 ф-7'!H44+'п.ст-88 ф-8'!H44+'п.ст-88 ф-11'!H44+'п.ст-88 ф-16'!H44+'п.ст-88 ф-18'!H44+'п.ст-767 ф-103'!H44+'п.ст-767 ф-202'!H44+'п.ст-767 ф-301'!H44+'п.ст-767 ф-405'!H44+'п.ст-767 ф-501'!H44+'п.ст-767 ф-505'!H44+'п.ст-767 ф-602'!H44+'п.ст-767 ф-606'!H44+'п.ст-609 ф-12'!H44+'п.ст-609 ф-23'!H44+'п.ст-609 ф-33'!H44+'п.ст-599 ф-13'!H44+'п.ст-599ф-22 '!H44+'п.ст375  ф-106'!H45+'п.ст375  ф-105'!H45+'п.ст375  ф-205'!H45+'п.ст375  ф-206'!H45+'РП-405 ф-206'!G44+'РП-405 ф-106 '!G44+'ТЭЦ-6 ф-23'!H44+'ТЭЦ-6 ф-33'!H44+'п.ст-258 ф-302'!H44+'п.ст-258 ф-206'!H43+'п.ст 258 ф-12'!H44+'п.ст 258 ф-14'!H44+'тп-428 ф-105'!G44+'п.ст 407 ф-206'!G44+'п.ст 407 ф-302'!G44+'РП-406 ф-105'!G44+'п.ст-177 ф-12'!H44+'п.ст-88 ф-24'!H44</f>
        <v>13195.200000001558</v>
      </c>
      <c r="E44" s="71">
        <f t="shared" si="0"/>
        <v>0.2554239256678736</v>
      </c>
      <c r="F44" s="72">
        <f t="shared" si="1"/>
        <v>0.9688933728054148</v>
      </c>
      <c r="G44" s="200">
        <f t="shared" si="2"/>
        <v>53318.560586719905</v>
      </c>
      <c r="H44" s="15"/>
    </row>
    <row r="45" spans="2:8" ht="13.5" thickBot="1">
      <c r="B45" s="69" t="s">
        <v>110</v>
      </c>
      <c r="C45" s="204">
        <f>SUM(C21:C44)</f>
        <v>1071166.79999999</v>
      </c>
      <c r="D45" s="205">
        <f>SUM(D21:D44)</f>
        <v>364633.6000000082</v>
      </c>
      <c r="E45" s="73"/>
      <c r="F45" s="49"/>
      <c r="G45" s="201">
        <f>SUM(G21:G44)</f>
        <v>1132172.8808268672</v>
      </c>
      <c r="H45" s="49"/>
    </row>
    <row r="46" spans="2:8" ht="16.5" customHeight="1">
      <c r="B46" s="415" t="s">
        <v>51</v>
      </c>
      <c r="C46" s="410"/>
      <c r="D46" s="411"/>
      <c r="E46" s="424" t="s">
        <v>52</v>
      </c>
      <c r="F46" s="425"/>
      <c r="G46" s="425"/>
      <c r="H46" s="420" t="s">
        <v>53</v>
      </c>
    </row>
    <row r="47" spans="2:8" ht="12.75" customHeight="1">
      <c r="B47" s="430" t="s">
        <v>58</v>
      </c>
      <c r="C47" s="42" t="s">
        <v>54</v>
      </c>
      <c r="D47" s="44" t="s">
        <v>107</v>
      </c>
      <c r="E47" s="426" t="s">
        <v>56</v>
      </c>
      <c r="F47" s="428" t="s">
        <v>158</v>
      </c>
      <c r="G47" s="422" t="s">
        <v>57</v>
      </c>
      <c r="H47" s="420"/>
    </row>
    <row r="48" spans="2:8" ht="13.5" thickBot="1">
      <c r="B48" s="431"/>
      <c r="C48" s="43"/>
      <c r="D48" s="45" t="s">
        <v>108</v>
      </c>
      <c r="E48" s="427"/>
      <c r="F48" s="429"/>
      <c r="G48" s="423"/>
      <c r="H48" s="421"/>
    </row>
    <row r="49" spans="2:8" ht="12.75">
      <c r="B49" s="57" t="s">
        <v>63</v>
      </c>
      <c r="C49" s="206">
        <f>SUM(C21:C28)</f>
        <v>291015.99999999825</v>
      </c>
      <c r="D49" s="207">
        <f>SUM(D21:D28)</f>
        <v>112485.60000002006</v>
      </c>
      <c r="E49" s="208">
        <f aca="true" t="shared" si="3" ref="E49:F51">C49/8</f>
        <v>36376.99999999978</v>
      </c>
      <c r="F49" s="209">
        <f t="shared" si="3"/>
        <v>14060.700000002507</v>
      </c>
      <c r="G49" s="207">
        <f>E49/H49</f>
        <v>38999.86427527735</v>
      </c>
      <c r="H49" s="74">
        <f>COS(ATAN(F49/E49))</f>
        <v>0.9327468358155224</v>
      </c>
    </row>
    <row r="50" spans="2:8" ht="12.75">
      <c r="B50" s="58" t="s">
        <v>60</v>
      </c>
      <c r="C50" s="210">
        <f>SUM(C29:C36)</f>
        <v>381380.39999998675</v>
      </c>
      <c r="D50" s="211">
        <f>SUM(D29:D36)</f>
        <v>129251.19999998962</v>
      </c>
      <c r="E50" s="212">
        <f t="shared" si="3"/>
        <v>47672.549999998344</v>
      </c>
      <c r="F50" s="213">
        <f t="shared" si="3"/>
        <v>16156.399999998703</v>
      </c>
      <c r="G50" s="211">
        <f>E50/H50</f>
        <v>50335.884659577605</v>
      </c>
      <c r="H50" s="75">
        <f>COS(ATAN(F50/E50))</f>
        <v>0.9470887483632912</v>
      </c>
    </row>
    <row r="51" spans="2:8" ht="12.75">
      <c r="B51" s="59" t="s">
        <v>61</v>
      </c>
      <c r="C51" s="210">
        <f>SUM(C37:C44)</f>
        <v>398770.40000000515</v>
      </c>
      <c r="D51" s="211">
        <f>SUM(D37:D44)</f>
        <v>122896.79999999846</v>
      </c>
      <c r="E51" s="212">
        <f t="shared" si="3"/>
        <v>49846.30000000064</v>
      </c>
      <c r="F51" s="213">
        <f t="shared" si="3"/>
        <v>15362.099999999808</v>
      </c>
      <c r="G51" s="211">
        <f>E51/H51</f>
        <v>52159.828796690446</v>
      </c>
      <c r="H51" s="75">
        <f>COS(ATAN(F51/E51))</f>
        <v>0.9556453912893863</v>
      </c>
    </row>
    <row r="52" spans="2:8" ht="13.5" thickBot="1">
      <c r="B52" s="60" t="s">
        <v>62</v>
      </c>
      <c r="C52" s="214">
        <f>SUM(C21:C44)</f>
        <v>1071166.79999999</v>
      </c>
      <c r="D52" s="215">
        <f>SUM(D21:D44)</f>
        <v>364633.6000000082</v>
      </c>
      <c r="E52" s="216">
        <f>C52/24</f>
        <v>44631.94999999958</v>
      </c>
      <c r="F52" s="217">
        <f>D52/24</f>
        <v>15193.066666667008</v>
      </c>
      <c r="G52" s="215">
        <f>E52/H52</f>
        <v>47147.00664453949</v>
      </c>
      <c r="H52" s="76">
        <f>COS(ATAN(F52/E52))</f>
        <v>0.9466550090125139</v>
      </c>
    </row>
    <row r="55" spans="2:8" ht="12.75">
      <c r="B55" s="46" t="s">
        <v>128</v>
      </c>
      <c r="F55" s="9"/>
      <c r="G55" s="7"/>
      <c r="H55" s="7"/>
    </row>
  </sheetData>
  <sheetProtection/>
  <mergeCells count="19">
    <mergeCell ref="C16:D16"/>
    <mergeCell ref="B15:B20"/>
    <mergeCell ref="H46:H48"/>
    <mergeCell ref="G47:G48"/>
    <mergeCell ref="E46:G46"/>
    <mergeCell ref="E47:E48"/>
    <mergeCell ref="F47:F48"/>
    <mergeCell ref="B47:B48"/>
    <mergeCell ref="B46:D46"/>
    <mergeCell ref="G10:I10"/>
    <mergeCell ref="G15:G20"/>
    <mergeCell ref="B11:I11"/>
    <mergeCell ref="B12:I12"/>
    <mergeCell ref="B13:I13"/>
    <mergeCell ref="E15:E20"/>
    <mergeCell ref="C19:D19"/>
    <mergeCell ref="C20:D20"/>
    <mergeCell ref="F15:F20"/>
    <mergeCell ref="C15:D15"/>
  </mergeCells>
  <printOptions/>
  <pageMargins left="0.75" right="0.06" top="1" bottom="1" header="0.5" footer="0.5"/>
  <pageSetup horizontalDpi="300" verticalDpi="300" orientation="portrait" paperSize="9" scale="96" r:id="rId1"/>
  <rowBreaks count="1" manualBreakCount="1">
    <brk id="56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Q16384"/>
    </sheetView>
  </sheetViews>
  <sheetFormatPr defaultColWidth="9.140625" defaultRowHeight="12.75"/>
  <cols>
    <col min="1" max="1" width="1.8515625" style="0" customWidth="1"/>
    <col min="2" max="2" width="6.00390625" style="0" customWidth="1"/>
    <col min="4" max="4" width="9.00390625" style="0" customWidth="1"/>
    <col min="5" max="5" width="11.7109375" style="0" customWidth="1"/>
    <col min="7" max="7" width="8.57421875" style="0" customWidth="1"/>
    <col min="8" max="8" width="11.00390625" style="0" customWidth="1"/>
    <col min="9" max="9" width="7.28125" style="0" customWidth="1"/>
    <col min="10" max="10" width="6.421875" style="0" customWidth="1"/>
    <col min="11" max="11" width="12.421875" style="0" customWidth="1"/>
  </cols>
  <sheetData>
    <row r="2" spans="2:11" ht="13.5" customHeight="1">
      <c r="B2" s="65" t="s">
        <v>196</v>
      </c>
      <c r="H2" t="s">
        <v>145</v>
      </c>
      <c r="J2" s="1"/>
      <c r="K2" s="172">
        <v>47</v>
      </c>
    </row>
    <row r="3" spans="2:11" ht="13.5" customHeight="1">
      <c r="B3" s="64" t="s">
        <v>125</v>
      </c>
      <c r="H3" t="s">
        <v>148</v>
      </c>
      <c r="J3" s="170" t="s">
        <v>235</v>
      </c>
      <c r="K3" s="172"/>
    </row>
    <row r="4" spans="2:11" ht="13.5" customHeight="1">
      <c r="B4" t="s">
        <v>126</v>
      </c>
      <c r="H4" t="s">
        <v>146</v>
      </c>
      <c r="J4" s="1"/>
      <c r="K4" s="172">
        <v>11</v>
      </c>
    </row>
    <row r="5" spans="2:11" ht="13.5" customHeight="1">
      <c r="B5" t="s">
        <v>127</v>
      </c>
      <c r="H5" t="s">
        <v>147</v>
      </c>
      <c r="I5" s="1"/>
      <c r="J5" s="1"/>
      <c r="K5" s="1"/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144</v>
      </c>
      <c r="G9" s="1" t="s">
        <v>269</v>
      </c>
    </row>
    <row r="11" ht="12.75">
      <c r="E11" t="s">
        <v>7</v>
      </c>
    </row>
    <row r="12" ht="13.5" thickBot="1">
      <c r="B12" t="s">
        <v>169</v>
      </c>
    </row>
    <row r="13" spans="2:11" ht="13.5" customHeight="1">
      <c r="B13" s="417" t="s">
        <v>25</v>
      </c>
      <c r="C13" s="17" t="s">
        <v>9</v>
      </c>
      <c r="D13" s="4"/>
      <c r="E13" s="283" t="s">
        <v>202</v>
      </c>
      <c r="F13" s="3" t="s">
        <v>16</v>
      </c>
      <c r="G13" s="4"/>
      <c r="H13" s="283" t="s">
        <v>202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1">
        <v>12407.03</v>
      </c>
      <c r="D20" s="166"/>
      <c r="E20" s="118"/>
      <c r="F20" s="173">
        <v>6284.86</v>
      </c>
      <c r="G20" s="166"/>
      <c r="H20" s="146"/>
      <c r="I20" s="85"/>
      <c r="J20" s="85"/>
      <c r="K20" s="85"/>
    </row>
    <row r="21" spans="2:11" ht="12.75">
      <c r="B21" s="90" t="s">
        <v>27</v>
      </c>
      <c r="C21" s="302">
        <v>12407.33</v>
      </c>
      <c r="D21" s="126">
        <f>C21-C20</f>
        <v>0.2999999999992724</v>
      </c>
      <c r="E21" s="117">
        <f>D21*E16</f>
        <v>2159.9999999947613</v>
      </c>
      <c r="F21" s="126">
        <v>6284.97</v>
      </c>
      <c r="G21" s="126">
        <f aca="true" t="shared" si="0" ref="G21:G44">F21-F20</f>
        <v>0.11000000000058208</v>
      </c>
      <c r="H21" s="117">
        <f>G21*H16</f>
        <v>792.000000004191</v>
      </c>
      <c r="I21" s="126">
        <f aca="true" t="shared" si="1" ref="I21:I44">H21/E21</f>
        <v>0.3666666666694962</v>
      </c>
      <c r="J21" s="126">
        <f aca="true" t="shared" si="2" ref="J21:J44">COS(ATAN(I21))</f>
        <v>0.93887631588575</v>
      </c>
      <c r="K21" s="117">
        <f aca="true" t="shared" si="3" ref="K21:K44">E21/J21</f>
        <v>2300.62252444507</v>
      </c>
    </row>
    <row r="22" spans="2:11" ht="12.75">
      <c r="B22" s="90" t="s">
        <v>28</v>
      </c>
      <c r="C22" s="302">
        <v>12407.62</v>
      </c>
      <c r="D22" s="126">
        <f>C22-C21</f>
        <v>0.2900000000008731</v>
      </c>
      <c r="E22" s="117">
        <f>D22*E16</f>
        <v>2088.0000000062864</v>
      </c>
      <c r="F22" s="126">
        <v>6285.09</v>
      </c>
      <c r="G22" s="126">
        <f t="shared" si="0"/>
        <v>0.11999999999989086</v>
      </c>
      <c r="H22" s="117">
        <f>G22*H16</f>
        <v>863.9999999992142</v>
      </c>
      <c r="I22" s="126">
        <f t="shared" si="1"/>
        <v>0.4137931034466537</v>
      </c>
      <c r="J22" s="126">
        <f t="shared" si="2"/>
        <v>0.9240168324224205</v>
      </c>
      <c r="K22" s="117">
        <f t="shared" si="3"/>
        <v>2259.6990950179393</v>
      </c>
    </row>
    <row r="23" spans="2:11" ht="12.75">
      <c r="B23" s="90" t="s">
        <v>29</v>
      </c>
      <c r="C23" s="302">
        <v>12407.9</v>
      </c>
      <c r="D23" s="126">
        <f aca="true" t="shared" si="4" ref="D23:D44">C23-C22</f>
        <v>0.27999999999883585</v>
      </c>
      <c r="E23" s="117">
        <f>D23*E16</f>
        <v>2015.999999991618</v>
      </c>
      <c r="F23" s="126">
        <v>6285.21</v>
      </c>
      <c r="G23" s="126">
        <f t="shared" si="0"/>
        <v>0.11999999999989086</v>
      </c>
      <c r="H23" s="117">
        <f>G23*H16</f>
        <v>863.9999999992142</v>
      </c>
      <c r="I23" s="126">
        <f t="shared" si="1"/>
        <v>0.42857142857282066</v>
      </c>
      <c r="J23" s="126">
        <f t="shared" si="2"/>
        <v>0.9191450300175946</v>
      </c>
      <c r="K23" s="117">
        <f t="shared" si="3"/>
        <v>2193.3426544807917</v>
      </c>
    </row>
    <row r="24" spans="2:11" ht="12.75">
      <c r="B24" s="90" t="s">
        <v>30</v>
      </c>
      <c r="C24" s="302">
        <v>12408.18</v>
      </c>
      <c r="D24" s="126">
        <f t="shared" si="4"/>
        <v>0.28000000000065484</v>
      </c>
      <c r="E24" s="117">
        <f>D24*E16</f>
        <v>2016.0000000047148</v>
      </c>
      <c r="F24" s="126">
        <v>6285.32</v>
      </c>
      <c r="G24" s="126">
        <f t="shared" si="0"/>
        <v>0.10999999999967258</v>
      </c>
      <c r="H24" s="117">
        <f>G24*H16</f>
        <v>791.9999999976426</v>
      </c>
      <c r="I24" s="126">
        <f t="shared" si="1"/>
        <v>0.39285714285505474</v>
      </c>
      <c r="J24" s="126">
        <f t="shared" si="2"/>
        <v>0.9307514934410085</v>
      </c>
      <c r="K24" s="117">
        <f t="shared" si="3"/>
        <v>2165.991689738277</v>
      </c>
    </row>
    <row r="25" spans="2:11" ht="12.75">
      <c r="B25" s="90" t="s">
        <v>31</v>
      </c>
      <c r="C25" s="302">
        <v>12408.46</v>
      </c>
      <c r="D25" s="126">
        <f t="shared" si="4"/>
        <v>0.27999999999883585</v>
      </c>
      <c r="E25" s="117">
        <f>D25*E16</f>
        <v>2015.999999991618</v>
      </c>
      <c r="F25" s="126">
        <v>6285.44</v>
      </c>
      <c r="G25" s="126">
        <f t="shared" si="0"/>
        <v>0.11999999999989086</v>
      </c>
      <c r="H25" s="117">
        <f>G25*H16</f>
        <v>863.9999999992142</v>
      </c>
      <c r="I25" s="126">
        <f t="shared" si="1"/>
        <v>0.42857142857282066</v>
      </c>
      <c r="J25" s="126">
        <f t="shared" si="2"/>
        <v>0.9191450300175946</v>
      </c>
      <c r="K25" s="117">
        <f t="shared" si="3"/>
        <v>2193.3426544807917</v>
      </c>
    </row>
    <row r="26" spans="2:11" ht="12.75">
      <c r="B26" s="90" t="s">
        <v>32</v>
      </c>
      <c r="C26" s="302">
        <v>12408.74</v>
      </c>
      <c r="D26" s="126">
        <f t="shared" si="4"/>
        <v>0.28000000000065484</v>
      </c>
      <c r="E26" s="117">
        <f>D26*E16</f>
        <v>2016.0000000047148</v>
      </c>
      <c r="F26" s="126">
        <v>6285.55</v>
      </c>
      <c r="G26" s="126">
        <f t="shared" si="0"/>
        <v>0.11000000000058208</v>
      </c>
      <c r="H26" s="117">
        <f>G26*H16</f>
        <v>792.000000004191</v>
      </c>
      <c r="I26" s="126">
        <f t="shared" si="1"/>
        <v>0.3928571428583029</v>
      </c>
      <c r="J26" s="126">
        <f t="shared" si="2"/>
        <v>0.9307514934399796</v>
      </c>
      <c r="K26" s="117">
        <f t="shared" si="3"/>
        <v>2165.991689740671</v>
      </c>
    </row>
    <row r="27" spans="2:11" ht="12.75">
      <c r="B27" s="90" t="s">
        <v>33</v>
      </c>
      <c r="C27" s="302">
        <v>12409.04</v>
      </c>
      <c r="D27" s="126">
        <f t="shared" si="4"/>
        <v>0.3000000000010914</v>
      </c>
      <c r="E27" s="117">
        <f>D27*E16</f>
        <v>2160.000000007858</v>
      </c>
      <c r="F27" s="126">
        <v>6285.66</v>
      </c>
      <c r="G27" s="126">
        <f t="shared" si="0"/>
        <v>0.10999999999967258</v>
      </c>
      <c r="H27" s="117">
        <f>G27*H16</f>
        <v>791.9999999976426</v>
      </c>
      <c r="I27" s="126">
        <f t="shared" si="1"/>
        <v>0.36666666666424136</v>
      </c>
      <c r="J27" s="126">
        <f t="shared" si="2"/>
        <v>0.9388763158873447</v>
      </c>
      <c r="K27" s="117">
        <f t="shared" si="3"/>
        <v>2300.622524455112</v>
      </c>
    </row>
    <row r="28" spans="2:11" ht="12.75">
      <c r="B28" s="90" t="s">
        <v>34</v>
      </c>
      <c r="C28" s="302">
        <v>12409.36</v>
      </c>
      <c r="D28" s="126">
        <f t="shared" si="4"/>
        <v>0.31999999999970896</v>
      </c>
      <c r="E28" s="117">
        <f>D28*E16</f>
        <v>2303.9999999979045</v>
      </c>
      <c r="F28" s="126">
        <v>6285.77</v>
      </c>
      <c r="G28" s="126">
        <f t="shared" si="0"/>
        <v>0.11000000000058208</v>
      </c>
      <c r="H28" s="117">
        <f>G28*H16</f>
        <v>792.000000004191</v>
      </c>
      <c r="I28" s="126">
        <f t="shared" si="1"/>
        <v>0.34375000000213163</v>
      </c>
      <c r="J28" s="126">
        <f t="shared" si="2"/>
        <v>0.9456865993042469</v>
      </c>
      <c r="K28" s="117">
        <f t="shared" si="3"/>
        <v>2436.3251014585435</v>
      </c>
    </row>
    <row r="29" spans="2:11" ht="12.75">
      <c r="B29" s="90" t="s">
        <v>35</v>
      </c>
      <c r="C29" s="302">
        <v>12409.69</v>
      </c>
      <c r="D29" s="126">
        <f t="shared" si="4"/>
        <v>0.32999999999992724</v>
      </c>
      <c r="E29" s="117">
        <f>D29*E16</f>
        <v>2375.999999999476</v>
      </c>
      <c r="F29" s="126">
        <v>6285.89</v>
      </c>
      <c r="G29" s="126">
        <f t="shared" si="0"/>
        <v>0.11999999999989086</v>
      </c>
      <c r="H29" s="117">
        <f>G29*H16</f>
        <v>863.9999999992142</v>
      </c>
      <c r="I29" s="126">
        <f t="shared" si="1"/>
        <v>0.36363636363611307</v>
      </c>
      <c r="J29" s="126">
        <f t="shared" si="2"/>
        <v>0.9397934234885127</v>
      </c>
      <c r="K29" s="117">
        <f t="shared" si="3"/>
        <v>2528.215180714678</v>
      </c>
    </row>
    <row r="30" spans="2:11" ht="12.75">
      <c r="B30" s="90" t="s">
        <v>36</v>
      </c>
      <c r="C30" s="302">
        <v>12410.03</v>
      </c>
      <c r="D30" s="126">
        <f t="shared" si="4"/>
        <v>0.3400000000001455</v>
      </c>
      <c r="E30" s="117">
        <f>D30*E16</f>
        <v>2448.0000000010477</v>
      </c>
      <c r="F30" s="126">
        <v>6286.01</v>
      </c>
      <c r="G30" s="126">
        <f t="shared" si="0"/>
        <v>0.11999999999989086</v>
      </c>
      <c r="H30" s="117">
        <f>G30*H16</f>
        <v>863.9999999992142</v>
      </c>
      <c r="I30" s="126">
        <f t="shared" si="1"/>
        <v>0.3529411764701162</v>
      </c>
      <c r="J30" s="126">
        <f t="shared" si="2"/>
        <v>0.9429903335830292</v>
      </c>
      <c r="K30" s="117">
        <f t="shared" si="3"/>
        <v>2595.996918334799</v>
      </c>
    </row>
    <row r="31" spans="2:11" ht="12.75">
      <c r="B31" s="90" t="s">
        <v>37</v>
      </c>
      <c r="C31" s="302">
        <v>12410.39</v>
      </c>
      <c r="D31" s="126">
        <f t="shared" si="4"/>
        <v>0.3599999999987631</v>
      </c>
      <c r="E31" s="117">
        <f>D31*E16</f>
        <v>2591.9999999910942</v>
      </c>
      <c r="F31" s="126">
        <v>6286.12</v>
      </c>
      <c r="G31" s="126">
        <f t="shared" si="0"/>
        <v>0.10999999999967258</v>
      </c>
      <c r="H31" s="117">
        <f>G31*H16</f>
        <v>791.9999999976426</v>
      </c>
      <c r="I31" s="126">
        <f t="shared" si="1"/>
        <v>0.3055555555556959</v>
      </c>
      <c r="J31" s="126">
        <f t="shared" si="2"/>
        <v>0.9563515710513014</v>
      </c>
      <c r="K31" s="117">
        <f t="shared" si="3"/>
        <v>2710.3003523502884</v>
      </c>
    </row>
    <row r="32" spans="2:11" ht="12.75">
      <c r="B32" s="90" t="s">
        <v>38</v>
      </c>
      <c r="C32" s="302">
        <v>12410.74</v>
      </c>
      <c r="D32" s="126">
        <f t="shared" si="4"/>
        <v>0.3500000000003638</v>
      </c>
      <c r="E32" s="117">
        <f>D32*E16</f>
        <v>2520.0000000026193</v>
      </c>
      <c r="F32" s="126">
        <v>6286.25</v>
      </c>
      <c r="G32" s="126">
        <f t="shared" si="0"/>
        <v>0.13000000000010914</v>
      </c>
      <c r="H32" s="117">
        <f>G32*H16</f>
        <v>936.0000000007858</v>
      </c>
      <c r="I32" s="126">
        <f t="shared" si="1"/>
        <v>0.37142857142849717</v>
      </c>
      <c r="J32" s="126">
        <f t="shared" si="2"/>
        <v>0.9374252720097881</v>
      </c>
      <c r="K32" s="117">
        <f t="shared" si="3"/>
        <v>2688.2142771763324</v>
      </c>
    </row>
    <row r="33" spans="2:11" ht="12.75">
      <c r="B33" s="90" t="s">
        <v>39</v>
      </c>
      <c r="C33" s="302">
        <v>12411.08</v>
      </c>
      <c r="D33" s="126">
        <f t="shared" si="4"/>
        <v>0.3400000000001455</v>
      </c>
      <c r="E33" s="117">
        <f>D33*E16</f>
        <v>2448.0000000010477</v>
      </c>
      <c r="F33" s="126">
        <v>6286.37</v>
      </c>
      <c r="G33" s="126">
        <f t="shared" si="0"/>
        <v>0.11999999999989086</v>
      </c>
      <c r="H33" s="117">
        <f>G33*H16</f>
        <v>863.9999999992142</v>
      </c>
      <c r="I33" s="126">
        <f t="shared" si="1"/>
        <v>0.3529411764701162</v>
      </c>
      <c r="J33" s="126">
        <f t="shared" si="2"/>
        <v>0.9429903335830292</v>
      </c>
      <c r="K33" s="117">
        <f t="shared" si="3"/>
        <v>2595.996918334799</v>
      </c>
    </row>
    <row r="34" spans="2:11" ht="12.75">
      <c r="B34" s="90" t="s">
        <v>40</v>
      </c>
      <c r="C34" s="302">
        <v>12411.41</v>
      </c>
      <c r="D34" s="126">
        <f t="shared" si="4"/>
        <v>0.32999999999992724</v>
      </c>
      <c r="E34" s="117">
        <f>D34*E16</f>
        <v>2375.999999999476</v>
      </c>
      <c r="F34" s="126">
        <v>6286.48</v>
      </c>
      <c r="G34" s="126">
        <f t="shared" si="0"/>
        <v>0.10999999999967258</v>
      </c>
      <c r="H34" s="117">
        <f>G34*H16</f>
        <v>791.9999999976426</v>
      </c>
      <c r="I34" s="126">
        <f t="shared" si="1"/>
        <v>0.33333333333241466</v>
      </c>
      <c r="J34" s="126">
        <f t="shared" si="2"/>
        <v>0.9486832980507752</v>
      </c>
      <c r="K34" s="117">
        <f t="shared" si="3"/>
        <v>2504.523906852114</v>
      </c>
    </row>
    <row r="35" spans="2:11" ht="12.75">
      <c r="B35" s="90" t="s">
        <v>41</v>
      </c>
      <c r="C35" s="302">
        <v>12411.73</v>
      </c>
      <c r="D35" s="126">
        <f t="shared" si="4"/>
        <v>0.31999999999970896</v>
      </c>
      <c r="E35" s="117">
        <f>D35*E16</f>
        <v>2303.9999999979045</v>
      </c>
      <c r="F35" s="126">
        <v>6286.6</v>
      </c>
      <c r="G35" s="126">
        <f t="shared" si="0"/>
        <v>0.12000000000080036</v>
      </c>
      <c r="H35" s="117">
        <f>G35*H16</f>
        <v>864.0000000057626</v>
      </c>
      <c r="I35" s="126">
        <f t="shared" si="1"/>
        <v>0.37500000000284217</v>
      </c>
      <c r="J35" s="126">
        <f t="shared" si="2"/>
        <v>0.9363291775681696</v>
      </c>
      <c r="K35" s="117">
        <f t="shared" si="3"/>
        <v>2460.6730786515104</v>
      </c>
    </row>
    <row r="36" spans="2:11" ht="12.75">
      <c r="B36" s="90" t="s">
        <v>42</v>
      </c>
      <c r="C36" s="302">
        <v>12412.03</v>
      </c>
      <c r="D36" s="126">
        <f t="shared" si="4"/>
        <v>0.3000000000010914</v>
      </c>
      <c r="E36" s="117">
        <f>D36*E16</f>
        <v>2160.000000007858</v>
      </c>
      <c r="F36" s="126">
        <v>6286.7</v>
      </c>
      <c r="G36" s="126">
        <f t="shared" si="0"/>
        <v>0.0999999999994543</v>
      </c>
      <c r="H36" s="117">
        <f>G36*H16</f>
        <v>719.999999996071</v>
      </c>
      <c r="I36" s="126">
        <f t="shared" si="1"/>
        <v>0.3333333333303017</v>
      </c>
      <c r="J36" s="126">
        <f t="shared" si="2"/>
        <v>0.9486832980513766</v>
      </c>
      <c r="K36" s="117">
        <f t="shared" si="3"/>
        <v>2276.8399153274454</v>
      </c>
    </row>
    <row r="37" spans="2:11" ht="12.75">
      <c r="B37" s="90" t="s">
        <v>43</v>
      </c>
      <c r="C37" s="302">
        <v>12412.35</v>
      </c>
      <c r="D37" s="126">
        <f t="shared" si="4"/>
        <v>0.31999999999970896</v>
      </c>
      <c r="E37" s="117">
        <f>D37*E16</f>
        <v>2303.9999999979045</v>
      </c>
      <c r="F37" s="126">
        <v>6286.82</v>
      </c>
      <c r="G37" s="126">
        <f t="shared" si="0"/>
        <v>0.11999999999989086</v>
      </c>
      <c r="H37" s="117">
        <f>G37*H16</f>
        <v>863.9999999992142</v>
      </c>
      <c r="I37" s="126">
        <f t="shared" si="1"/>
        <v>0.375</v>
      </c>
      <c r="J37" s="126">
        <f t="shared" si="2"/>
        <v>0.9363291775690445</v>
      </c>
      <c r="K37" s="117">
        <f t="shared" si="3"/>
        <v>2460.6730786492108</v>
      </c>
    </row>
    <row r="38" spans="2:11" ht="12.75">
      <c r="B38" s="90" t="s">
        <v>44</v>
      </c>
      <c r="C38" s="302">
        <v>12412.7</v>
      </c>
      <c r="D38" s="126">
        <f t="shared" si="4"/>
        <v>0.3500000000003638</v>
      </c>
      <c r="E38" s="117">
        <f>D38*E16</f>
        <v>2520.0000000026193</v>
      </c>
      <c r="F38" s="126">
        <v>6286.93</v>
      </c>
      <c r="G38" s="126">
        <f t="shared" si="0"/>
        <v>0.11000000000058208</v>
      </c>
      <c r="H38" s="117">
        <f>G38*H16</f>
        <v>792.000000004191</v>
      </c>
      <c r="I38" s="126">
        <f t="shared" si="1"/>
        <v>0.3142857142870507</v>
      </c>
      <c r="J38" s="126">
        <f t="shared" si="2"/>
        <v>0.9539937169008909</v>
      </c>
      <c r="K38" s="117">
        <f t="shared" si="3"/>
        <v>2641.5268312133117</v>
      </c>
    </row>
    <row r="39" spans="2:11" ht="12.75">
      <c r="B39" s="90" t="s">
        <v>45</v>
      </c>
      <c r="C39" s="302">
        <v>12413.06</v>
      </c>
      <c r="D39" s="126">
        <f t="shared" si="4"/>
        <v>0.3599999999987631</v>
      </c>
      <c r="E39" s="117">
        <f>D39*E16</f>
        <v>2591.9999999910942</v>
      </c>
      <c r="F39" s="126">
        <v>6287.05</v>
      </c>
      <c r="G39" s="126">
        <f t="shared" si="0"/>
        <v>0.11999999999989086</v>
      </c>
      <c r="H39" s="117">
        <f>G39*H16</f>
        <v>863.9999999992142</v>
      </c>
      <c r="I39" s="126">
        <f t="shared" si="1"/>
        <v>0.3333333333341755</v>
      </c>
      <c r="J39" s="126">
        <f t="shared" si="2"/>
        <v>0.9486832980502741</v>
      </c>
      <c r="K39" s="117">
        <f t="shared" si="3"/>
        <v>2732.207898376783</v>
      </c>
    </row>
    <row r="40" spans="2:11" ht="12.75">
      <c r="B40" s="90" t="s">
        <v>46</v>
      </c>
      <c r="C40" s="302">
        <v>12413.41</v>
      </c>
      <c r="D40" s="126">
        <f t="shared" si="4"/>
        <v>0.3500000000003638</v>
      </c>
      <c r="E40" s="117">
        <f>D40*E16</f>
        <v>2520.0000000026193</v>
      </c>
      <c r="F40" s="126">
        <v>6287.16</v>
      </c>
      <c r="G40" s="126">
        <f t="shared" si="0"/>
        <v>0.10999999999967258</v>
      </c>
      <c r="H40" s="117">
        <f>G40*H16</f>
        <v>791.9999999976426</v>
      </c>
      <c r="I40" s="126">
        <f t="shared" si="1"/>
        <v>0.3142857142844521</v>
      </c>
      <c r="J40" s="126">
        <f t="shared" si="2"/>
        <v>0.9539937169016</v>
      </c>
      <c r="K40" s="117">
        <f t="shared" si="3"/>
        <v>2641.526831211348</v>
      </c>
    </row>
    <row r="41" spans="2:11" ht="12.75">
      <c r="B41" s="90" t="s">
        <v>47</v>
      </c>
      <c r="C41" s="302">
        <v>12413.78</v>
      </c>
      <c r="D41" s="126">
        <f t="shared" si="4"/>
        <v>0.37000000000080036</v>
      </c>
      <c r="E41" s="117">
        <f>D41*E16</f>
        <v>2664.0000000057626</v>
      </c>
      <c r="F41" s="126">
        <v>6287.28</v>
      </c>
      <c r="G41" s="126">
        <f t="shared" si="0"/>
        <v>0.11999999999989086</v>
      </c>
      <c r="H41" s="117">
        <f>G41*H16</f>
        <v>863.9999999992142</v>
      </c>
      <c r="I41" s="126">
        <f t="shared" si="1"/>
        <v>0.3243243243233278</v>
      </c>
      <c r="J41" s="126">
        <f t="shared" si="2"/>
        <v>0.9512228189490406</v>
      </c>
      <c r="K41" s="117">
        <f t="shared" si="3"/>
        <v>2800.6056487890874</v>
      </c>
    </row>
    <row r="42" spans="2:11" ht="12.75">
      <c r="B42" s="90" t="s">
        <v>48</v>
      </c>
      <c r="C42" s="302">
        <v>12414.14</v>
      </c>
      <c r="D42" s="126">
        <f t="shared" si="4"/>
        <v>0.3599999999987631</v>
      </c>
      <c r="E42" s="117">
        <f>D42*E16</f>
        <v>2591.9999999910942</v>
      </c>
      <c r="F42" s="126">
        <v>6287.4</v>
      </c>
      <c r="G42" s="126">
        <f t="shared" si="0"/>
        <v>0.11999999999989086</v>
      </c>
      <c r="H42" s="117">
        <f>G42*H16</f>
        <v>863.9999999992142</v>
      </c>
      <c r="I42" s="126">
        <f t="shared" si="1"/>
        <v>0.3333333333341755</v>
      </c>
      <c r="J42" s="126">
        <f t="shared" si="2"/>
        <v>0.9486832980502741</v>
      </c>
      <c r="K42" s="117">
        <f t="shared" si="3"/>
        <v>2732.207898376783</v>
      </c>
    </row>
    <row r="43" spans="2:11" ht="12.75">
      <c r="B43" s="90" t="s">
        <v>49</v>
      </c>
      <c r="C43" s="302">
        <v>12414.49</v>
      </c>
      <c r="D43" s="126">
        <f t="shared" si="4"/>
        <v>0.3500000000003638</v>
      </c>
      <c r="E43" s="117">
        <f>D43*E16</f>
        <v>2520.0000000026193</v>
      </c>
      <c r="F43" s="126">
        <v>6287.53</v>
      </c>
      <c r="G43" s="126">
        <f t="shared" si="0"/>
        <v>0.13000000000010914</v>
      </c>
      <c r="H43" s="117">
        <f>G43*H16</f>
        <v>936.0000000007858</v>
      </c>
      <c r="I43" s="126">
        <f t="shared" si="1"/>
        <v>0.37142857142849717</v>
      </c>
      <c r="J43" s="126">
        <f t="shared" si="2"/>
        <v>0.9374252720097881</v>
      </c>
      <c r="K43" s="117">
        <f t="shared" si="3"/>
        <v>2688.2142771763324</v>
      </c>
    </row>
    <row r="44" spans="2:11" ht="13.5" thickBot="1">
      <c r="B44" s="93" t="s">
        <v>50</v>
      </c>
      <c r="C44" s="303">
        <v>12414.81</v>
      </c>
      <c r="D44" s="151">
        <f t="shared" si="4"/>
        <v>0.31999999999970896</v>
      </c>
      <c r="E44" s="120">
        <f>D44*E16</f>
        <v>2303.9999999979045</v>
      </c>
      <c r="F44" s="307">
        <v>6287.65</v>
      </c>
      <c r="G44" s="151">
        <f t="shared" si="0"/>
        <v>0.11999999999989086</v>
      </c>
      <c r="H44" s="120">
        <f>G44*H16</f>
        <v>863.9999999992142</v>
      </c>
      <c r="I44" s="151">
        <f t="shared" si="1"/>
        <v>0.375</v>
      </c>
      <c r="J44" s="151">
        <f t="shared" si="2"/>
        <v>0.9363291775690445</v>
      </c>
      <c r="K44" s="120">
        <f t="shared" si="3"/>
        <v>2460.6730786492108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28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29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16775.999999999476</v>
      </c>
      <c r="D48" s="507"/>
      <c r="E48" s="118">
        <f>SUM(H21:H28)</f>
        <v>6552.000000005501</v>
      </c>
      <c r="F48" s="118">
        <f>C48/8</f>
        <v>2096.9999999999345</v>
      </c>
      <c r="G48" s="85">
        <f>E48/8</f>
        <v>819.0000000006876</v>
      </c>
      <c r="H48" s="510">
        <f>F48/K48</f>
        <v>2251.2596473976187</v>
      </c>
      <c r="I48" s="510"/>
      <c r="J48" s="523"/>
      <c r="K48" s="164">
        <f>COS(ATAN(G48/F48))</f>
        <v>0.931478518003908</v>
      </c>
    </row>
    <row r="49" spans="2:11" ht="12.75">
      <c r="B49" s="129" t="s">
        <v>60</v>
      </c>
      <c r="C49" s="509">
        <f>SUM(E29:E36)</f>
        <v>19224.000000000524</v>
      </c>
      <c r="D49" s="509"/>
      <c r="E49" s="106">
        <f>SUM(H29:H36)</f>
        <v>6695.999999995547</v>
      </c>
      <c r="F49" s="106">
        <f>C49/8</f>
        <v>2403.0000000000655</v>
      </c>
      <c r="G49" s="91">
        <f>E49/8</f>
        <v>836.9999999994434</v>
      </c>
      <c r="H49" s="389">
        <f>F49/K49</f>
        <v>2544.597807119896</v>
      </c>
      <c r="I49" s="389"/>
      <c r="J49" s="390"/>
      <c r="K49" s="192">
        <f>COS(ATAN(G49/F49))</f>
        <v>0.94435356081671</v>
      </c>
    </row>
    <row r="50" spans="2:11" ht="12.75">
      <c r="B50" s="90" t="s">
        <v>61</v>
      </c>
      <c r="C50" s="509">
        <f>SUM(E37:E44)</f>
        <v>20015.999999991618</v>
      </c>
      <c r="D50" s="509"/>
      <c r="E50" s="106">
        <f>SUM(H37:H44)</f>
        <v>6839.99999999869</v>
      </c>
      <c r="F50" s="106">
        <f>C50/8</f>
        <v>2501.9999999989523</v>
      </c>
      <c r="G50" s="91">
        <f>E50/8</f>
        <v>854.9999999998363</v>
      </c>
      <c r="H50" s="389">
        <f>F50/K50</f>
        <v>2644.0554078904015</v>
      </c>
      <c r="I50" s="389"/>
      <c r="J50" s="390"/>
      <c r="K50" s="192">
        <f>COS(ATAN(G50/F50))</f>
        <v>0.9462736645126547</v>
      </c>
    </row>
    <row r="51" spans="2:11" ht="13.5" thickBot="1">
      <c r="B51" s="93" t="s">
        <v>62</v>
      </c>
      <c r="C51" s="508">
        <f>SUM(E21:E44)</f>
        <v>56015.99999999162</v>
      </c>
      <c r="D51" s="508"/>
      <c r="E51" s="107">
        <f>SUM(H21:H44)</f>
        <v>20087.999999999738</v>
      </c>
      <c r="F51" s="107">
        <f>C51/24</f>
        <v>2333.9999999996508</v>
      </c>
      <c r="G51" s="94">
        <f>E51/24</f>
        <v>836.9999999999891</v>
      </c>
      <c r="H51" s="399">
        <f>F51/K51</f>
        <v>2479.5412882221485</v>
      </c>
      <c r="I51" s="399"/>
      <c r="J51" s="400"/>
      <c r="K51" s="194">
        <f>COS(ATAN(G51/F51))</f>
        <v>0.9413031398533993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8279.99999999738</v>
      </c>
      <c r="D64" s="392"/>
      <c r="E64" s="96">
        <f>SUM(H20:H24)</f>
        <v>3312.000000000262</v>
      </c>
      <c r="F64" s="97">
        <f aca="true" t="shared" si="5" ref="F64:F69">C64/4</f>
        <v>2069.999999999345</v>
      </c>
      <c r="G64" s="98">
        <f aca="true" t="shared" si="6" ref="G64:G69">E64/4</f>
        <v>828.0000000000655</v>
      </c>
      <c r="H64" s="471">
        <f>F64/K64</f>
        <v>2229.458230153101</v>
      </c>
      <c r="I64" s="472"/>
      <c r="J64" s="473"/>
      <c r="K64" s="163">
        <f>COS(ATAN(G64/F64))</f>
        <v>0.9284766908852087</v>
      </c>
    </row>
    <row r="65" spans="2:11" s="99" customFormat="1" ht="12" customHeight="1">
      <c r="B65" s="129" t="s">
        <v>191</v>
      </c>
      <c r="C65" s="396">
        <f>SUM(E25:E28)</f>
        <v>8496.000000002095</v>
      </c>
      <c r="D65" s="388"/>
      <c r="E65" s="100">
        <f>SUM(H25:H28)</f>
        <v>3240.0000000052387</v>
      </c>
      <c r="F65" s="97">
        <f t="shared" si="5"/>
        <v>2124.000000000524</v>
      </c>
      <c r="G65" s="98">
        <f t="shared" si="6"/>
        <v>810.0000000013097</v>
      </c>
      <c r="H65" s="389">
        <f aca="true" t="shared" si="7" ref="H65:H70">F65/K65</f>
        <v>2273.2083054582454</v>
      </c>
      <c r="I65" s="389"/>
      <c r="J65" s="390"/>
      <c r="K65" s="163">
        <f aca="true" t="shared" si="8" ref="K65:K70">COS(ATAN(G65/F65))</f>
        <v>0.9343622381198176</v>
      </c>
    </row>
    <row r="66" spans="2:11" s="99" customFormat="1" ht="12" customHeight="1">
      <c r="B66" s="129" t="s">
        <v>192</v>
      </c>
      <c r="C66" s="396">
        <f>SUM(E29:E32)</f>
        <v>9935.999999994237</v>
      </c>
      <c r="D66" s="388"/>
      <c r="E66" s="100">
        <f>SUM(H29:H32)</f>
        <v>3455.999999996857</v>
      </c>
      <c r="F66" s="97">
        <f t="shared" si="5"/>
        <v>2483.9999999985594</v>
      </c>
      <c r="G66" s="98">
        <f t="shared" si="6"/>
        <v>863.9999999992142</v>
      </c>
      <c r="H66" s="389">
        <f t="shared" si="7"/>
        <v>2629.97186296574</v>
      </c>
      <c r="I66" s="389"/>
      <c r="J66" s="390"/>
      <c r="K66" s="163">
        <f t="shared" si="8"/>
        <v>0.9444967967061927</v>
      </c>
    </row>
    <row r="67" spans="2:11" s="99" customFormat="1" ht="12" customHeight="1">
      <c r="B67" s="129" t="s">
        <v>193</v>
      </c>
      <c r="C67" s="396">
        <f>SUM(E33:E36)</f>
        <v>9288.000000006286</v>
      </c>
      <c r="D67" s="388"/>
      <c r="E67" s="100">
        <f>SUM(H33:H36)</f>
        <v>3239.9999999986903</v>
      </c>
      <c r="F67" s="97">
        <f t="shared" si="5"/>
        <v>2322.0000000015716</v>
      </c>
      <c r="G67" s="98">
        <f t="shared" si="6"/>
        <v>809.9999999996726</v>
      </c>
      <c r="H67" s="389">
        <f t="shared" si="7"/>
        <v>2459.224267936287</v>
      </c>
      <c r="I67" s="389"/>
      <c r="J67" s="390"/>
      <c r="K67" s="163">
        <f t="shared" si="8"/>
        <v>0.9442001814458872</v>
      </c>
    </row>
    <row r="68" spans="2:11" s="99" customFormat="1" ht="12" customHeight="1">
      <c r="B68" s="129" t="s">
        <v>194</v>
      </c>
      <c r="C68" s="396">
        <f>SUM(E37:E40)</f>
        <v>9935.999999994237</v>
      </c>
      <c r="D68" s="388"/>
      <c r="E68" s="100">
        <f>SUM(H37:H40)</f>
        <v>3312.000000000262</v>
      </c>
      <c r="F68" s="97">
        <f t="shared" si="5"/>
        <v>2483.9999999985594</v>
      </c>
      <c r="G68" s="98">
        <f t="shared" si="6"/>
        <v>828.0000000000655</v>
      </c>
      <c r="H68" s="389">
        <f t="shared" si="7"/>
        <v>2618.365902618072</v>
      </c>
      <c r="I68" s="389"/>
      <c r="J68" s="390"/>
      <c r="K68" s="163">
        <f t="shared" si="8"/>
        <v>0.9486832980504513</v>
      </c>
    </row>
    <row r="69" spans="2:11" s="99" customFormat="1" ht="12" customHeight="1">
      <c r="B69" s="90" t="s">
        <v>195</v>
      </c>
      <c r="C69" s="396">
        <f>SUM(E41:E44)</f>
        <v>10079.99999999738</v>
      </c>
      <c r="D69" s="388"/>
      <c r="E69" s="100">
        <f>SUM(H41:H44)</f>
        <v>3527.9999999984284</v>
      </c>
      <c r="F69" s="97">
        <f t="shared" si="5"/>
        <v>2519.999999999345</v>
      </c>
      <c r="G69" s="98">
        <f t="shared" si="6"/>
        <v>881.9999999996071</v>
      </c>
      <c r="H69" s="389">
        <f t="shared" si="7"/>
        <v>2669.8921326518057</v>
      </c>
      <c r="I69" s="389"/>
      <c r="J69" s="390"/>
      <c r="K69" s="163">
        <f t="shared" si="8"/>
        <v>0.9438583563660365</v>
      </c>
    </row>
    <row r="70" spans="2:11" s="273" customFormat="1" ht="15" customHeight="1" thickBot="1">
      <c r="B70" s="268" t="s">
        <v>62</v>
      </c>
      <c r="C70" s="459">
        <f>SUM(C64:D69)</f>
        <v>56015.99999999162</v>
      </c>
      <c r="D70" s="460"/>
      <c r="E70" s="269">
        <f>SUM(E64:E69)</f>
        <v>20087.999999999738</v>
      </c>
      <c r="F70" s="270">
        <f>C70/24</f>
        <v>2333.9999999996508</v>
      </c>
      <c r="G70" s="271">
        <f>E70/24</f>
        <v>836.9999999999891</v>
      </c>
      <c r="H70" s="461">
        <f t="shared" si="7"/>
        <v>2479.5412882221485</v>
      </c>
      <c r="I70" s="462"/>
      <c r="J70" s="463"/>
      <c r="K70" s="272">
        <f t="shared" si="8"/>
        <v>0.9413031398533993</v>
      </c>
    </row>
  </sheetData>
  <sheetProtection/>
  <mergeCells count="48">
    <mergeCell ref="C70:D70"/>
    <mergeCell ref="H70:J70"/>
    <mergeCell ref="C69:D69"/>
    <mergeCell ref="H69:J69"/>
    <mergeCell ref="C67:D67"/>
    <mergeCell ref="H67:J67"/>
    <mergeCell ref="C68:D68"/>
    <mergeCell ref="H68:J68"/>
    <mergeCell ref="C65:D65"/>
    <mergeCell ref="H65:J65"/>
    <mergeCell ref="C66:D66"/>
    <mergeCell ref="H66:J66"/>
    <mergeCell ref="F45:J45"/>
    <mergeCell ref="C64:D64"/>
    <mergeCell ref="H64:J64"/>
    <mergeCell ref="K60:K63"/>
    <mergeCell ref="C49:D49"/>
    <mergeCell ref="H50:J50"/>
    <mergeCell ref="H51:J51"/>
    <mergeCell ref="C50:D50"/>
    <mergeCell ref="F46:F47"/>
    <mergeCell ref="G46:G47"/>
    <mergeCell ref="B60:E60"/>
    <mergeCell ref="F60:J60"/>
    <mergeCell ref="B61:B63"/>
    <mergeCell ref="C61:D63"/>
    <mergeCell ref="E61:E63"/>
    <mergeCell ref="F61:F63"/>
    <mergeCell ref="G61:G63"/>
    <mergeCell ref="H61:J63"/>
    <mergeCell ref="H48:J48"/>
    <mergeCell ref="K45:K47"/>
    <mergeCell ref="I13:I19"/>
    <mergeCell ref="J13:J19"/>
    <mergeCell ref="K13:K19"/>
    <mergeCell ref="H46:J47"/>
    <mergeCell ref="H49:J49"/>
    <mergeCell ref="C48:D48"/>
    <mergeCell ref="B55:D55"/>
    <mergeCell ref="F55:G55"/>
    <mergeCell ref="B57:D57"/>
    <mergeCell ref="F57:G57"/>
    <mergeCell ref="C51:D51"/>
    <mergeCell ref="B13:B19"/>
    <mergeCell ref="C46:D47"/>
    <mergeCell ref="B46:B47"/>
    <mergeCell ref="B45:E45"/>
    <mergeCell ref="E46:E47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59" min="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0">
      <selection activeCell="L10" sqref="L1:R16384"/>
    </sheetView>
  </sheetViews>
  <sheetFormatPr defaultColWidth="9.140625" defaultRowHeight="12.75"/>
  <cols>
    <col min="1" max="1" width="2.00390625" style="0" customWidth="1"/>
    <col min="2" max="2" width="6.00390625" style="0" customWidth="1"/>
    <col min="3" max="3" width="9.421875" style="0" bestFit="1" customWidth="1"/>
    <col min="4" max="4" width="7.57421875" style="0" customWidth="1"/>
    <col min="5" max="5" width="11.140625" style="0" customWidth="1"/>
    <col min="6" max="6" width="10.421875" style="0" bestFit="1" customWidth="1"/>
    <col min="7" max="7" width="8.57421875" style="0" customWidth="1"/>
    <col min="8" max="8" width="10.7109375" style="0" customWidth="1"/>
    <col min="9" max="9" width="8.28125" style="0" customWidth="1"/>
    <col min="10" max="10" width="8.140625" style="0" customWidth="1"/>
    <col min="11" max="11" width="13.140625" style="0" customWidth="1"/>
  </cols>
  <sheetData>
    <row r="1" ht="6.75" customHeight="1"/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148</v>
      </c>
      <c r="J3" s="170" t="s">
        <v>235</v>
      </c>
      <c r="K3" s="172"/>
    </row>
    <row r="4" spans="2:11" ht="13.5" customHeight="1">
      <c r="B4" t="s">
        <v>126</v>
      </c>
      <c r="H4" t="s">
        <v>146</v>
      </c>
      <c r="K4" s="172">
        <v>16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C8" t="s">
        <v>0</v>
      </c>
    </row>
    <row r="9" spans="2:7" ht="12.75">
      <c r="B9" s="2"/>
      <c r="C9" t="s">
        <v>144</v>
      </c>
      <c r="F9" s="1" t="s">
        <v>269</v>
      </c>
      <c r="G9" s="1"/>
    </row>
    <row r="11" ht="12.75">
      <c r="E11" t="s">
        <v>7</v>
      </c>
    </row>
    <row r="12" ht="13.5" thickBot="1">
      <c r="B12" t="s">
        <v>170</v>
      </c>
    </row>
    <row r="13" spans="2:11" ht="13.5" customHeight="1">
      <c r="B13" s="417" t="s">
        <v>25</v>
      </c>
      <c r="C13" s="17" t="s">
        <v>9</v>
      </c>
      <c r="D13" s="4"/>
      <c r="E13" s="283" t="s">
        <v>203</v>
      </c>
      <c r="F13" s="3" t="s">
        <v>16</v>
      </c>
      <c r="G13" s="4"/>
      <c r="H13" s="283" t="s">
        <v>203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1">
        <v>3632.671</v>
      </c>
      <c r="D20" s="166"/>
      <c r="E20" s="128"/>
      <c r="F20" s="301">
        <v>1249.9</v>
      </c>
      <c r="G20" s="166"/>
      <c r="H20" s="146"/>
      <c r="I20" s="166"/>
      <c r="J20" s="166"/>
      <c r="K20" s="146"/>
    </row>
    <row r="21" spans="2:11" ht="12.75">
      <c r="B21" s="90" t="s">
        <v>27</v>
      </c>
      <c r="C21" s="302">
        <v>3632.699</v>
      </c>
      <c r="D21" s="126">
        <f>C21-C20</f>
        <v>0.028000000000247383</v>
      </c>
      <c r="E21" s="117">
        <f>D21*E16</f>
        <v>201.60000000178115</v>
      </c>
      <c r="F21" s="302">
        <v>1249.9</v>
      </c>
      <c r="G21" s="126">
        <f aca="true" t="shared" si="0" ref="G21:G44">F21-F20</f>
        <v>0</v>
      </c>
      <c r="H21" s="117">
        <f>G21*H16</f>
        <v>0</v>
      </c>
      <c r="I21" s="126">
        <f aca="true" t="shared" si="1" ref="I21:I44">H21/E21</f>
        <v>0</v>
      </c>
      <c r="J21" s="126">
        <f aca="true" t="shared" si="2" ref="J21:J44">COS(ATAN(I21))</f>
        <v>1</v>
      </c>
      <c r="K21" s="117">
        <f aca="true" t="shared" si="3" ref="K21:K44">E21/J21</f>
        <v>201.60000000178115</v>
      </c>
    </row>
    <row r="22" spans="2:11" ht="12.75">
      <c r="B22" s="90" t="s">
        <v>28</v>
      </c>
      <c r="C22" s="302">
        <v>3632.742</v>
      </c>
      <c r="D22" s="126">
        <f>C22-C21</f>
        <v>0.04300000000012005</v>
      </c>
      <c r="E22" s="117">
        <f>D22*E16</f>
        <v>309.6000000008644</v>
      </c>
      <c r="F22" s="301">
        <v>1249.9</v>
      </c>
      <c r="G22" s="126">
        <f t="shared" si="0"/>
        <v>0</v>
      </c>
      <c r="H22" s="117">
        <f>G22*H16</f>
        <v>0</v>
      </c>
      <c r="I22" s="126">
        <f t="shared" si="1"/>
        <v>0</v>
      </c>
      <c r="J22" s="126">
        <f t="shared" si="2"/>
        <v>1</v>
      </c>
      <c r="K22" s="117">
        <f t="shared" si="3"/>
        <v>309.6000000008644</v>
      </c>
    </row>
    <row r="23" spans="2:11" ht="12.75">
      <c r="B23" s="90" t="s">
        <v>29</v>
      </c>
      <c r="C23" s="302">
        <v>3632.765</v>
      </c>
      <c r="D23" s="126">
        <f aca="true" t="shared" si="4" ref="D23:D44">C23-C22</f>
        <v>0.022999999999683496</v>
      </c>
      <c r="E23" s="117">
        <f>D23*E16</f>
        <v>165.59999999772117</v>
      </c>
      <c r="F23" s="302">
        <v>1249.9</v>
      </c>
      <c r="G23" s="126">
        <f t="shared" si="0"/>
        <v>0</v>
      </c>
      <c r="H23" s="117">
        <f>G23*H16</f>
        <v>0</v>
      </c>
      <c r="I23" s="126">
        <f t="shared" si="1"/>
        <v>0</v>
      </c>
      <c r="J23" s="126">
        <f t="shared" si="2"/>
        <v>1</v>
      </c>
      <c r="K23" s="117">
        <f t="shared" si="3"/>
        <v>165.59999999772117</v>
      </c>
    </row>
    <row r="24" spans="2:11" ht="12.75">
      <c r="B24" s="90" t="s">
        <v>30</v>
      </c>
      <c r="C24" s="302">
        <v>3632.769</v>
      </c>
      <c r="D24" s="126">
        <f t="shared" si="4"/>
        <v>0.0039999999999054126</v>
      </c>
      <c r="E24" s="117">
        <f>D24*E16</f>
        <v>28.79999999931897</v>
      </c>
      <c r="F24" s="301">
        <v>1249.9</v>
      </c>
      <c r="G24" s="126">
        <f t="shared" si="0"/>
        <v>0</v>
      </c>
      <c r="H24" s="117">
        <f>G24*H16</f>
        <v>0</v>
      </c>
      <c r="I24" s="126">
        <f t="shared" si="1"/>
        <v>0</v>
      </c>
      <c r="J24" s="126">
        <f t="shared" si="2"/>
        <v>1</v>
      </c>
      <c r="K24" s="117">
        <f t="shared" si="3"/>
        <v>28.79999999931897</v>
      </c>
    </row>
    <row r="25" spans="2:11" ht="12.75">
      <c r="B25" s="90" t="s">
        <v>31</v>
      </c>
      <c r="C25" s="302">
        <v>3632.772</v>
      </c>
      <c r="D25" s="126">
        <f t="shared" si="4"/>
        <v>0.003000000000156433</v>
      </c>
      <c r="E25" s="117">
        <f>D25*E16</f>
        <v>21.60000000112632</v>
      </c>
      <c r="F25" s="302">
        <v>1249.9</v>
      </c>
      <c r="G25" s="126">
        <f t="shared" si="0"/>
        <v>0</v>
      </c>
      <c r="H25" s="117">
        <f>G25*H16</f>
        <v>0</v>
      </c>
      <c r="I25" s="126">
        <f t="shared" si="1"/>
        <v>0</v>
      </c>
      <c r="J25" s="126">
        <f t="shared" si="2"/>
        <v>1</v>
      </c>
      <c r="K25" s="117">
        <f t="shared" si="3"/>
        <v>21.60000000112632</v>
      </c>
    </row>
    <row r="26" spans="2:11" ht="12.75">
      <c r="B26" s="90" t="s">
        <v>32</v>
      </c>
      <c r="C26" s="302">
        <v>3632.775</v>
      </c>
      <c r="D26" s="126">
        <f t="shared" si="4"/>
        <v>0.003000000000156433</v>
      </c>
      <c r="E26" s="117">
        <f>D26*E16</f>
        <v>21.60000000112632</v>
      </c>
      <c r="F26" s="301">
        <v>1249.9</v>
      </c>
      <c r="G26" s="126">
        <f t="shared" si="0"/>
        <v>0</v>
      </c>
      <c r="H26" s="117">
        <f>G26*H16</f>
        <v>0</v>
      </c>
      <c r="I26" s="126">
        <f>H26/E26</f>
        <v>0</v>
      </c>
      <c r="J26" s="126">
        <f t="shared" si="2"/>
        <v>1</v>
      </c>
      <c r="K26" s="117">
        <f t="shared" si="3"/>
        <v>21.60000000112632</v>
      </c>
    </row>
    <row r="27" spans="2:11" ht="12.75">
      <c r="B27" s="90" t="s">
        <v>33</v>
      </c>
      <c r="C27" s="302">
        <v>3632.779</v>
      </c>
      <c r="D27" s="126">
        <f t="shared" si="4"/>
        <v>0.0039999999999054126</v>
      </c>
      <c r="E27" s="117">
        <f>D27*E16</f>
        <v>28.79999999931897</v>
      </c>
      <c r="F27" s="302">
        <v>1249.9</v>
      </c>
      <c r="G27" s="126">
        <f t="shared" si="0"/>
        <v>0</v>
      </c>
      <c r="H27" s="117">
        <f>G27*H16</f>
        <v>0</v>
      </c>
      <c r="I27" s="126">
        <f t="shared" si="1"/>
        <v>0</v>
      </c>
      <c r="J27" s="126">
        <f t="shared" si="2"/>
        <v>1</v>
      </c>
      <c r="K27" s="117">
        <f t="shared" si="3"/>
        <v>28.79999999931897</v>
      </c>
    </row>
    <row r="28" spans="2:11" ht="12.75">
      <c r="B28" s="90" t="s">
        <v>34</v>
      </c>
      <c r="C28" s="302">
        <v>3632.783</v>
      </c>
      <c r="D28" s="126">
        <f t="shared" si="4"/>
        <v>0.0039999999999054126</v>
      </c>
      <c r="E28" s="117">
        <f>D28*E16</f>
        <v>28.79999999931897</v>
      </c>
      <c r="F28" s="301">
        <v>1249.9</v>
      </c>
      <c r="G28" s="126">
        <f t="shared" si="0"/>
        <v>0</v>
      </c>
      <c r="H28" s="117">
        <f>G28*H16</f>
        <v>0</v>
      </c>
      <c r="I28" s="126">
        <f t="shared" si="1"/>
        <v>0</v>
      </c>
      <c r="J28" s="126">
        <f t="shared" si="2"/>
        <v>1</v>
      </c>
      <c r="K28" s="117">
        <f t="shared" si="3"/>
        <v>28.79999999931897</v>
      </c>
    </row>
    <row r="29" spans="2:11" ht="12.75">
      <c r="B29" s="90" t="s">
        <v>35</v>
      </c>
      <c r="C29" s="302">
        <v>3632.788</v>
      </c>
      <c r="D29" s="126">
        <f t="shared" si="4"/>
        <v>0.005000000000109139</v>
      </c>
      <c r="E29" s="117">
        <f>D29*E16</f>
        <v>36.0000000007858</v>
      </c>
      <c r="F29" s="302">
        <v>1249.9</v>
      </c>
      <c r="G29" s="126">
        <f t="shared" si="0"/>
        <v>0</v>
      </c>
      <c r="H29" s="117">
        <f>G29*H16</f>
        <v>0</v>
      </c>
      <c r="I29" s="126">
        <f t="shared" si="1"/>
        <v>0</v>
      </c>
      <c r="J29" s="126">
        <f t="shared" si="2"/>
        <v>1</v>
      </c>
      <c r="K29" s="117">
        <f t="shared" si="3"/>
        <v>36.0000000007858</v>
      </c>
    </row>
    <row r="30" spans="2:11" ht="12.75">
      <c r="B30" s="90" t="s">
        <v>36</v>
      </c>
      <c r="C30" s="302">
        <v>3632.798</v>
      </c>
      <c r="D30" s="126">
        <f t="shared" si="4"/>
        <v>0.009999999999763531</v>
      </c>
      <c r="E30" s="117">
        <f>D30*E16</f>
        <v>71.99999999829743</v>
      </c>
      <c r="F30" s="301">
        <v>1249.9</v>
      </c>
      <c r="G30" s="126">
        <f t="shared" si="0"/>
        <v>0</v>
      </c>
      <c r="H30" s="117">
        <f>G30*H16</f>
        <v>0</v>
      </c>
      <c r="I30" s="126">
        <f t="shared" si="1"/>
        <v>0</v>
      </c>
      <c r="J30" s="126">
        <f t="shared" si="2"/>
        <v>1</v>
      </c>
      <c r="K30" s="117">
        <f t="shared" si="3"/>
        <v>71.99999999829743</v>
      </c>
    </row>
    <row r="31" spans="2:11" ht="12.75">
      <c r="B31" s="90" t="s">
        <v>37</v>
      </c>
      <c r="C31" s="302">
        <v>3632.806</v>
      </c>
      <c r="D31" s="126">
        <f t="shared" si="4"/>
        <v>0.008000000000265572</v>
      </c>
      <c r="E31" s="117">
        <f>D31*E16</f>
        <v>57.60000000191212</v>
      </c>
      <c r="F31" s="302">
        <v>1249.9</v>
      </c>
      <c r="G31" s="126">
        <f t="shared" si="0"/>
        <v>0</v>
      </c>
      <c r="H31" s="117">
        <f>G31*H16</f>
        <v>0</v>
      </c>
      <c r="I31" s="126">
        <f t="shared" si="1"/>
        <v>0</v>
      </c>
      <c r="J31" s="126">
        <f t="shared" si="2"/>
        <v>1</v>
      </c>
      <c r="K31" s="117">
        <f t="shared" si="3"/>
        <v>57.60000000191212</v>
      </c>
    </row>
    <row r="32" spans="2:11" ht="12.75">
      <c r="B32" s="90" t="s">
        <v>38</v>
      </c>
      <c r="C32" s="302">
        <v>3632.811</v>
      </c>
      <c r="D32" s="126">
        <f t="shared" si="4"/>
        <v>0.005000000000109139</v>
      </c>
      <c r="E32" s="117">
        <f>D32*E16</f>
        <v>36.0000000007858</v>
      </c>
      <c r="F32" s="301">
        <v>1249.9</v>
      </c>
      <c r="G32" s="126">
        <f t="shared" si="0"/>
        <v>0</v>
      </c>
      <c r="H32" s="117">
        <f>G32*H16</f>
        <v>0</v>
      </c>
      <c r="I32" s="126">
        <f t="shared" si="1"/>
        <v>0</v>
      </c>
      <c r="J32" s="126">
        <f t="shared" si="2"/>
        <v>1</v>
      </c>
      <c r="K32" s="117">
        <f t="shared" si="3"/>
        <v>36.0000000007858</v>
      </c>
    </row>
    <row r="33" spans="2:11" ht="12.75">
      <c r="B33" s="90" t="s">
        <v>39</v>
      </c>
      <c r="C33" s="302">
        <v>3632.815</v>
      </c>
      <c r="D33" s="126">
        <f t="shared" si="4"/>
        <v>0.0039999999999054126</v>
      </c>
      <c r="E33" s="117">
        <f>D33*E16</f>
        <v>28.79999999931897</v>
      </c>
      <c r="F33" s="302">
        <v>1249.9</v>
      </c>
      <c r="G33" s="126">
        <f t="shared" si="0"/>
        <v>0</v>
      </c>
      <c r="H33" s="117">
        <f>G33*H16</f>
        <v>0</v>
      </c>
      <c r="I33" s="126">
        <f t="shared" si="1"/>
        <v>0</v>
      </c>
      <c r="J33" s="126">
        <f t="shared" si="2"/>
        <v>1</v>
      </c>
      <c r="K33" s="117">
        <f t="shared" si="3"/>
        <v>28.79999999931897</v>
      </c>
    </row>
    <row r="34" spans="2:11" ht="12.75">
      <c r="B34" s="90" t="s">
        <v>40</v>
      </c>
      <c r="C34" s="302">
        <v>3632.82</v>
      </c>
      <c r="D34" s="126">
        <f t="shared" si="4"/>
        <v>0.005000000000109139</v>
      </c>
      <c r="E34" s="117">
        <f>D34*E16</f>
        <v>36.0000000007858</v>
      </c>
      <c r="F34" s="301">
        <v>1249.9</v>
      </c>
      <c r="G34" s="126">
        <f t="shared" si="0"/>
        <v>0</v>
      </c>
      <c r="H34" s="117">
        <f>G34*H16</f>
        <v>0</v>
      </c>
      <c r="I34" s="126">
        <f t="shared" si="1"/>
        <v>0</v>
      </c>
      <c r="J34" s="126">
        <f t="shared" si="2"/>
        <v>1</v>
      </c>
      <c r="K34" s="117">
        <f t="shared" si="3"/>
        <v>36.0000000007858</v>
      </c>
    </row>
    <row r="35" spans="2:11" ht="12.75">
      <c r="B35" s="90" t="s">
        <v>41</v>
      </c>
      <c r="C35" s="302">
        <v>3632.825</v>
      </c>
      <c r="D35" s="126">
        <f t="shared" si="4"/>
        <v>0.004999999999654392</v>
      </c>
      <c r="E35" s="117">
        <f>D35*E16</f>
        <v>35.99999999751162</v>
      </c>
      <c r="F35" s="302">
        <v>1249.9</v>
      </c>
      <c r="G35" s="126">
        <f t="shared" si="0"/>
        <v>0</v>
      </c>
      <c r="H35" s="117">
        <f>G35*H16</f>
        <v>0</v>
      </c>
      <c r="I35" s="126">
        <f t="shared" si="1"/>
        <v>0</v>
      </c>
      <c r="J35" s="126">
        <f t="shared" si="2"/>
        <v>1</v>
      </c>
      <c r="K35" s="117">
        <f t="shared" si="3"/>
        <v>35.99999999751162</v>
      </c>
    </row>
    <row r="36" spans="2:11" ht="12.75">
      <c r="B36" s="90" t="s">
        <v>42</v>
      </c>
      <c r="C36" s="302">
        <v>3632.829</v>
      </c>
      <c r="D36" s="126">
        <f t="shared" si="4"/>
        <v>0.00400000000036016</v>
      </c>
      <c r="E36" s="117">
        <f>D36*E16</f>
        <v>28.80000000259315</v>
      </c>
      <c r="F36" s="301">
        <v>1249.9</v>
      </c>
      <c r="G36" s="126">
        <f t="shared" si="0"/>
        <v>0</v>
      </c>
      <c r="H36" s="117">
        <f>G36*H16</f>
        <v>0</v>
      </c>
      <c r="I36" s="126">
        <f t="shared" si="1"/>
        <v>0</v>
      </c>
      <c r="J36" s="126">
        <f t="shared" si="2"/>
        <v>1</v>
      </c>
      <c r="K36" s="117">
        <f t="shared" si="3"/>
        <v>28.80000000259315</v>
      </c>
    </row>
    <row r="37" spans="2:11" ht="12.75">
      <c r="B37" s="90" t="s">
        <v>43</v>
      </c>
      <c r="C37" s="302">
        <v>3632.833</v>
      </c>
      <c r="D37" s="126">
        <f t="shared" si="4"/>
        <v>0.0039999999999054126</v>
      </c>
      <c r="E37" s="117">
        <f>D37*E16</f>
        <v>28.79999999931897</v>
      </c>
      <c r="F37" s="302">
        <v>1249.9</v>
      </c>
      <c r="G37" s="126">
        <f t="shared" si="0"/>
        <v>0</v>
      </c>
      <c r="H37" s="117">
        <f>G37*H16</f>
        <v>0</v>
      </c>
      <c r="I37" s="126">
        <f t="shared" si="1"/>
        <v>0</v>
      </c>
      <c r="J37" s="126">
        <f t="shared" si="2"/>
        <v>1</v>
      </c>
      <c r="K37" s="117">
        <f t="shared" si="3"/>
        <v>28.79999999931897</v>
      </c>
    </row>
    <row r="38" spans="2:11" ht="12.75">
      <c r="B38" s="90" t="s">
        <v>44</v>
      </c>
      <c r="C38" s="302">
        <v>3632.836</v>
      </c>
      <c r="D38" s="126">
        <f t="shared" si="4"/>
        <v>0.0029999999997016857</v>
      </c>
      <c r="E38" s="117">
        <f>D38*E16</f>
        <v>21.599999997852137</v>
      </c>
      <c r="F38" s="301">
        <v>1249.9</v>
      </c>
      <c r="G38" s="126">
        <f t="shared" si="0"/>
        <v>0</v>
      </c>
      <c r="H38" s="117">
        <f>G38*H16</f>
        <v>0</v>
      </c>
      <c r="I38" s="126">
        <f t="shared" si="1"/>
        <v>0</v>
      </c>
      <c r="J38" s="126">
        <f t="shared" si="2"/>
        <v>1</v>
      </c>
      <c r="K38" s="117">
        <f t="shared" si="3"/>
        <v>21.599999997852137</v>
      </c>
    </row>
    <row r="39" spans="2:11" ht="12.75">
      <c r="B39" s="90" t="s">
        <v>45</v>
      </c>
      <c r="C39" s="302">
        <v>3632.839</v>
      </c>
      <c r="D39" s="126">
        <f t="shared" si="4"/>
        <v>0.003000000000156433</v>
      </c>
      <c r="E39" s="117">
        <f>D39*E16</f>
        <v>21.60000000112632</v>
      </c>
      <c r="F39" s="302">
        <v>1249.9</v>
      </c>
      <c r="G39" s="126">
        <f t="shared" si="0"/>
        <v>0</v>
      </c>
      <c r="H39" s="117">
        <f>G39*H16</f>
        <v>0</v>
      </c>
      <c r="I39" s="126">
        <f t="shared" si="1"/>
        <v>0</v>
      </c>
      <c r="J39" s="126">
        <f t="shared" si="2"/>
        <v>1</v>
      </c>
      <c r="K39" s="117">
        <f t="shared" si="3"/>
        <v>21.60000000112632</v>
      </c>
    </row>
    <row r="40" spans="2:11" ht="12.75">
      <c r="B40" s="90" t="s">
        <v>46</v>
      </c>
      <c r="C40" s="302">
        <v>3632.843</v>
      </c>
      <c r="D40" s="126">
        <f t="shared" si="4"/>
        <v>0.0039999999999054126</v>
      </c>
      <c r="E40" s="117">
        <f>D40*E16</f>
        <v>28.79999999931897</v>
      </c>
      <c r="F40" s="301">
        <v>1249.9</v>
      </c>
      <c r="G40" s="126">
        <f t="shared" si="0"/>
        <v>0</v>
      </c>
      <c r="H40" s="117">
        <f>G40*H16</f>
        <v>0</v>
      </c>
      <c r="I40" s="126">
        <f t="shared" si="1"/>
        <v>0</v>
      </c>
      <c r="J40" s="126">
        <f t="shared" si="2"/>
        <v>1</v>
      </c>
      <c r="K40" s="117">
        <f t="shared" si="3"/>
        <v>28.79999999931897</v>
      </c>
    </row>
    <row r="41" spans="2:11" ht="12.75">
      <c r="B41" s="90" t="s">
        <v>47</v>
      </c>
      <c r="C41" s="302">
        <v>3632.846</v>
      </c>
      <c r="D41" s="126">
        <f t="shared" si="4"/>
        <v>0.003000000000156433</v>
      </c>
      <c r="E41" s="117">
        <f>D41*E16</f>
        <v>21.60000000112632</v>
      </c>
      <c r="F41" s="302">
        <v>1249.9</v>
      </c>
      <c r="G41" s="126">
        <f t="shared" si="0"/>
        <v>0</v>
      </c>
      <c r="H41" s="117">
        <f>G41*H16</f>
        <v>0</v>
      </c>
      <c r="I41" s="126">
        <f t="shared" si="1"/>
        <v>0</v>
      </c>
      <c r="J41" s="126">
        <f t="shared" si="2"/>
        <v>1</v>
      </c>
      <c r="K41" s="117">
        <f t="shared" si="3"/>
        <v>21.60000000112632</v>
      </c>
    </row>
    <row r="42" spans="2:11" ht="12.75">
      <c r="B42" s="90" t="s">
        <v>48</v>
      </c>
      <c r="C42" s="302">
        <v>3632.849</v>
      </c>
      <c r="D42" s="126">
        <f t="shared" si="4"/>
        <v>0.003000000000156433</v>
      </c>
      <c r="E42" s="117">
        <f>D42*E16</f>
        <v>21.60000000112632</v>
      </c>
      <c r="F42" s="301">
        <v>1249.9</v>
      </c>
      <c r="G42" s="126">
        <f t="shared" si="0"/>
        <v>0</v>
      </c>
      <c r="H42" s="117">
        <f>G42*H16</f>
        <v>0</v>
      </c>
      <c r="I42" s="126">
        <f t="shared" si="1"/>
        <v>0</v>
      </c>
      <c r="J42" s="126">
        <f t="shared" si="2"/>
        <v>1</v>
      </c>
      <c r="K42" s="117">
        <f t="shared" si="3"/>
        <v>21.60000000112632</v>
      </c>
    </row>
    <row r="43" spans="2:11" ht="12.75">
      <c r="B43" s="90" t="s">
        <v>49</v>
      </c>
      <c r="C43" s="302">
        <v>3632.863</v>
      </c>
      <c r="D43" s="126">
        <f t="shared" si="4"/>
        <v>0.013999999999668944</v>
      </c>
      <c r="E43" s="117">
        <f>D43*E16</f>
        <v>100.7999999976164</v>
      </c>
      <c r="F43" s="302">
        <v>1249.91</v>
      </c>
      <c r="G43" s="126">
        <f t="shared" si="0"/>
        <v>0.009999999999990905</v>
      </c>
      <c r="H43" s="117">
        <f>G43*H16</f>
        <v>71.99999999993452</v>
      </c>
      <c r="I43" s="126">
        <f t="shared" si="1"/>
        <v>0.7142857143019553</v>
      </c>
      <c r="J43" s="126">
        <f t="shared" si="2"/>
        <v>0.8137334712004842</v>
      </c>
      <c r="K43" s="117">
        <f t="shared" si="3"/>
        <v>123.87348384343615</v>
      </c>
    </row>
    <row r="44" spans="2:11" ht="13.5" thickBot="1">
      <c r="B44" s="93" t="s">
        <v>50</v>
      </c>
      <c r="C44" s="303">
        <v>3632.905</v>
      </c>
      <c r="D44" s="151">
        <f t="shared" si="4"/>
        <v>0.042000000000371074</v>
      </c>
      <c r="E44" s="120">
        <f>D44*E16</f>
        <v>302.40000000267173</v>
      </c>
      <c r="F44" s="303">
        <v>1249.91</v>
      </c>
      <c r="G44" s="151">
        <f t="shared" si="0"/>
        <v>0</v>
      </c>
      <c r="H44" s="120">
        <f>G44*H16</f>
        <v>0</v>
      </c>
      <c r="I44" s="151">
        <f t="shared" si="1"/>
        <v>0</v>
      </c>
      <c r="J44" s="151">
        <f t="shared" si="2"/>
        <v>1</v>
      </c>
      <c r="K44" s="120">
        <f t="shared" si="3"/>
        <v>302.40000000267173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10">
        <f>SUM(E21:E28)</f>
        <v>806.4000000005763</v>
      </c>
      <c r="D48" s="510"/>
      <c r="E48" s="128">
        <f>SUM(H21:H28)</f>
        <v>0</v>
      </c>
      <c r="F48" s="128">
        <f>C48/8</f>
        <v>100.80000000007203</v>
      </c>
      <c r="G48" s="146">
        <f>E48/8</f>
        <v>0</v>
      </c>
      <c r="H48" s="510">
        <f>F48/K48</f>
        <v>100.80000000007203</v>
      </c>
      <c r="I48" s="510"/>
      <c r="J48" s="510"/>
      <c r="K48" s="133">
        <f>COS(ATAN(G48/F48))</f>
        <v>1</v>
      </c>
    </row>
    <row r="49" spans="2:11" ht="12.75">
      <c r="B49" s="129" t="s">
        <v>60</v>
      </c>
      <c r="C49" s="389">
        <f>SUM(E29:E36)</f>
        <v>331.2000000019907</v>
      </c>
      <c r="D49" s="389"/>
      <c r="E49" s="130">
        <f>SUM(H29:H36)</f>
        <v>0</v>
      </c>
      <c r="F49" s="130">
        <f>C49/8</f>
        <v>41.40000000024884</v>
      </c>
      <c r="G49" s="117">
        <f>E49/8</f>
        <v>0</v>
      </c>
      <c r="H49" s="389">
        <f>F49/K49</f>
        <v>41.40000000024884</v>
      </c>
      <c r="I49" s="389"/>
      <c r="J49" s="389"/>
      <c r="K49" s="134">
        <f>COS(ATAN(G49/F49))</f>
        <v>1</v>
      </c>
    </row>
    <row r="50" spans="2:11" ht="12.75">
      <c r="B50" s="90" t="s">
        <v>61</v>
      </c>
      <c r="C50" s="389">
        <f>SUM(E37:E44)</f>
        <v>547.2000000001572</v>
      </c>
      <c r="D50" s="389"/>
      <c r="E50" s="130">
        <f>SUM(H37:H44)</f>
        <v>71.99999999993452</v>
      </c>
      <c r="F50" s="130">
        <f>C50/8</f>
        <v>68.40000000001965</v>
      </c>
      <c r="G50" s="117">
        <f>E50/8</f>
        <v>8.999999999991815</v>
      </c>
      <c r="H50" s="389">
        <f>F50/K50</f>
        <v>68.9895644282709</v>
      </c>
      <c r="I50" s="389"/>
      <c r="J50" s="389"/>
      <c r="K50" s="134">
        <f>COS(ATAN(G50/F50))</f>
        <v>0.9914542955425639</v>
      </c>
    </row>
    <row r="51" spans="2:11" ht="13.5" thickBot="1">
      <c r="B51" s="93" t="s">
        <v>62</v>
      </c>
      <c r="C51" s="399">
        <f>SUM(E21:E44)</f>
        <v>1684.8000000027241</v>
      </c>
      <c r="D51" s="399"/>
      <c r="E51" s="131">
        <f>SUM(H21:H44)</f>
        <v>71.99999999993452</v>
      </c>
      <c r="F51" s="131">
        <f>C51/24</f>
        <v>70.2000000001135</v>
      </c>
      <c r="G51" s="120">
        <f>E51/24</f>
        <v>2.9999999999972715</v>
      </c>
      <c r="H51" s="399">
        <f>F51/K51</f>
        <v>70.26407332354081</v>
      </c>
      <c r="I51" s="399"/>
      <c r="J51" s="399"/>
      <c r="K51" s="135">
        <f>COS(ATAN(G51/F51))</f>
        <v>0.9990881069030503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705.5999999996857</v>
      </c>
      <c r="D64" s="392"/>
      <c r="E64" s="96">
        <f>SUM(H20:H24)</f>
        <v>0</v>
      </c>
      <c r="F64" s="97">
        <f aca="true" t="shared" si="5" ref="F64:F69">C64/4</f>
        <v>176.39999999992142</v>
      </c>
      <c r="G64" s="98">
        <f aca="true" t="shared" si="6" ref="G64:G69">E64/4</f>
        <v>0</v>
      </c>
      <c r="H64" s="471">
        <f>F64/K64</f>
        <v>176.39999999992142</v>
      </c>
      <c r="I64" s="472"/>
      <c r="J64" s="473"/>
      <c r="K64" s="163">
        <f>COS(ATAN(G64/F64))</f>
        <v>1</v>
      </c>
    </row>
    <row r="65" spans="2:11" s="99" customFormat="1" ht="12" customHeight="1">
      <c r="B65" s="129" t="s">
        <v>191</v>
      </c>
      <c r="C65" s="396">
        <f>SUM(E25:E28)</f>
        <v>100.80000000089058</v>
      </c>
      <c r="D65" s="388"/>
      <c r="E65" s="100">
        <f>SUM(H25:H28)</f>
        <v>0</v>
      </c>
      <c r="F65" s="97">
        <f t="shared" si="5"/>
        <v>25.200000000222644</v>
      </c>
      <c r="G65" s="98">
        <f t="shared" si="6"/>
        <v>0</v>
      </c>
      <c r="H65" s="389">
        <f aca="true" t="shared" si="7" ref="H65:H70">F65/K65</f>
        <v>25.200000000222644</v>
      </c>
      <c r="I65" s="389"/>
      <c r="J65" s="390"/>
      <c r="K65" s="163">
        <f aca="true" t="shared" si="8" ref="K65:K70">COS(ATAN(G65/F65))</f>
        <v>1</v>
      </c>
    </row>
    <row r="66" spans="2:11" s="99" customFormat="1" ht="12" customHeight="1">
      <c r="B66" s="129" t="s">
        <v>192</v>
      </c>
      <c r="C66" s="396">
        <f>SUM(E29:E32)</f>
        <v>201.60000000178115</v>
      </c>
      <c r="D66" s="388"/>
      <c r="E66" s="100">
        <f>SUM(H29:H32)</f>
        <v>0</v>
      </c>
      <c r="F66" s="97">
        <f t="shared" si="5"/>
        <v>50.40000000044529</v>
      </c>
      <c r="G66" s="98">
        <f t="shared" si="6"/>
        <v>0</v>
      </c>
      <c r="H66" s="389">
        <f t="shared" si="7"/>
        <v>50.40000000044529</v>
      </c>
      <c r="I66" s="389"/>
      <c r="J66" s="390"/>
      <c r="K66" s="163">
        <f t="shared" si="8"/>
        <v>1</v>
      </c>
    </row>
    <row r="67" spans="2:11" s="99" customFormat="1" ht="12" customHeight="1">
      <c r="B67" s="129" t="s">
        <v>193</v>
      </c>
      <c r="C67" s="396">
        <f>SUM(E33:E36)</f>
        <v>129.60000000020955</v>
      </c>
      <c r="D67" s="388"/>
      <c r="E67" s="100">
        <f>SUM(H33:H36)</f>
        <v>0</v>
      </c>
      <c r="F67" s="97">
        <f t="shared" si="5"/>
        <v>32.40000000005239</v>
      </c>
      <c r="G67" s="98">
        <f t="shared" si="6"/>
        <v>0</v>
      </c>
      <c r="H67" s="389">
        <f t="shared" si="7"/>
        <v>32.40000000005239</v>
      </c>
      <c r="I67" s="389"/>
      <c r="J67" s="390"/>
      <c r="K67" s="163">
        <f t="shared" si="8"/>
        <v>1</v>
      </c>
    </row>
    <row r="68" spans="2:11" s="99" customFormat="1" ht="12" customHeight="1">
      <c r="B68" s="129" t="s">
        <v>194</v>
      </c>
      <c r="C68" s="396">
        <f>SUM(E37:E40)</f>
        <v>100.7999999976164</v>
      </c>
      <c r="D68" s="388"/>
      <c r="E68" s="100">
        <f>SUM(H37:H40)</f>
        <v>0</v>
      </c>
      <c r="F68" s="97">
        <f t="shared" si="5"/>
        <v>25.1999999994041</v>
      </c>
      <c r="G68" s="98">
        <f t="shared" si="6"/>
        <v>0</v>
      </c>
      <c r="H68" s="389">
        <f t="shared" si="7"/>
        <v>25.1999999994041</v>
      </c>
      <c r="I68" s="389"/>
      <c r="J68" s="390"/>
      <c r="K68" s="163">
        <f t="shared" si="8"/>
        <v>1</v>
      </c>
    </row>
    <row r="69" spans="2:11" s="99" customFormat="1" ht="12" customHeight="1">
      <c r="B69" s="90" t="s">
        <v>195</v>
      </c>
      <c r="C69" s="396">
        <f>SUM(E41:E44)</f>
        <v>446.40000000254076</v>
      </c>
      <c r="D69" s="388"/>
      <c r="E69" s="100">
        <f>SUM(H41:H44)</f>
        <v>71.99999999993452</v>
      </c>
      <c r="F69" s="97">
        <f t="shared" si="5"/>
        <v>111.60000000063519</v>
      </c>
      <c r="G69" s="98">
        <f t="shared" si="6"/>
        <v>17.99999999998363</v>
      </c>
      <c r="H69" s="389">
        <f t="shared" si="7"/>
        <v>113.04229297099907</v>
      </c>
      <c r="I69" s="389"/>
      <c r="J69" s="390"/>
      <c r="K69" s="163">
        <f t="shared" si="8"/>
        <v>0.9872411207128123</v>
      </c>
    </row>
    <row r="70" spans="2:11" s="273" customFormat="1" ht="16.5" customHeight="1" thickBot="1">
      <c r="B70" s="268" t="s">
        <v>62</v>
      </c>
      <c r="C70" s="459">
        <f>SUM(C64:D69)</f>
        <v>1684.8000000027241</v>
      </c>
      <c r="D70" s="460"/>
      <c r="E70" s="269">
        <f>SUM(E64:E69)</f>
        <v>71.99999999993452</v>
      </c>
      <c r="F70" s="270">
        <f>C70/24</f>
        <v>70.2000000001135</v>
      </c>
      <c r="G70" s="271">
        <f>E70/24</f>
        <v>2.9999999999972715</v>
      </c>
      <c r="H70" s="461">
        <f t="shared" si="7"/>
        <v>70.26407332354081</v>
      </c>
      <c r="I70" s="462"/>
      <c r="J70" s="463"/>
      <c r="K70" s="272">
        <f t="shared" si="8"/>
        <v>0.9990881069030503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C64:D64"/>
    <mergeCell ref="H64:J64"/>
    <mergeCell ref="C65:D65"/>
    <mergeCell ref="H65:J65"/>
    <mergeCell ref="C66:D66"/>
    <mergeCell ref="H66:J66"/>
    <mergeCell ref="B60:E60"/>
    <mergeCell ref="F60:J60"/>
    <mergeCell ref="B61:B63"/>
    <mergeCell ref="C61:D63"/>
    <mergeCell ref="E61:E63"/>
    <mergeCell ref="F61:F63"/>
    <mergeCell ref="G61:G63"/>
    <mergeCell ref="H61:J63"/>
    <mergeCell ref="K45:K47"/>
    <mergeCell ref="K60:K63"/>
    <mergeCell ref="J13:J19"/>
    <mergeCell ref="K13:K19"/>
    <mergeCell ref="H46:J47"/>
    <mergeCell ref="F45:J45"/>
    <mergeCell ref="I13:I19"/>
    <mergeCell ref="F46:F47"/>
    <mergeCell ref="G46:G47"/>
    <mergeCell ref="B13:B19"/>
    <mergeCell ref="C46:D47"/>
    <mergeCell ref="B46:B47"/>
    <mergeCell ref="B45:E45"/>
    <mergeCell ref="E46:E47"/>
    <mergeCell ref="C48:D48"/>
    <mergeCell ref="C51:D51"/>
    <mergeCell ref="H49:J49"/>
    <mergeCell ref="H50:J50"/>
    <mergeCell ref="H51:J51"/>
    <mergeCell ref="H48:J48"/>
    <mergeCell ref="C49:D49"/>
    <mergeCell ref="C50:D50"/>
    <mergeCell ref="B55:D55"/>
    <mergeCell ref="F55:G55"/>
    <mergeCell ref="B57:D57"/>
    <mergeCell ref="F57:G57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59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0">
      <selection activeCell="L10" sqref="L1:R16384"/>
    </sheetView>
  </sheetViews>
  <sheetFormatPr defaultColWidth="9.140625" defaultRowHeight="12.75"/>
  <cols>
    <col min="1" max="1" width="1.8515625" style="0" customWidth="1"/>
    <col min="2" max="2" width="6.00390625" style="0" customWidth="1"/>
    <col min="4" max="4" width="7.57421875" style="0" customWidth="1"/>
    <col min="5" max="5" width="11.421875" style="0" customWidth="1"/>
    <col min="7" max="7" width="8.57421875" style="0" customWidth="1"/>
    <col min="8" max="8" width="11.8515625" style="0" customWidth="1"/>
    <col min="9" max="9" width="6.8515625" style="0" customWidth="1"/>
    <col min="10" max="10" width="6.140625" style="0" customWidth="1"/>
    <col min="11" max="11" width="13.42187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148</v>
      </c>
      <c r="J3" s="170" t="s">
        <v>235</v>
      </c>
      <c r="K3" s="172"/>
    </row>
    <row r="4" spans="2:11" ht="13.5" customHeight="1">
      <c r="B4" t="s">
        <v>126</v>
      </c>
      <c r="H4" t="s">
        <v>146</v>
      </c>
      <c r="J4" s="1"/>
      <c r="K4" s="172">
        <v>18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129</v>
      </c>
      <c r="F9" s="1" t="s">
        <v>269</v>
      </c>
    </row>
    <row r="11" ht="12.75">
      <c r="E11" t="s">
        <v>7</v>
      </c>
    </row>
    <row r="12" ht="13.5" thickBot="1">
      <c r="B12" t="s">
        <v>171</v>
      </c>
    </row>
    <row r="13" spans="2:11" ht="13.5" customHeight="1">
      <c r="B13" s="417" t="s">
        <v>25</v>
      </c>
      <c r="C13" s="17" t="s">
        <v>9</v>
      </c>
      <c r="D13" s="4"/>
      <c r="E13" s="282" t="s">
        <v>204</v>
      </c>
      <c r="F13" s="3" t="s">
        <v>16</v>
      </c>
      <c r="G13" s="4"/>
      <c r="H13" s="282" t="s">
        <v>204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1">
        <v>8846.89</v>
      </c>
      <c r="D20" s="166"/>
      <c r="E20" s="128"/>
      <c r="F20" s="301">
        <v>4411.94</v>
      </c>
      <c r="G20" s="166"/>
      <c r="H20" s="146"/>
      <c r="I20" s="166"/>
      <c r="J20" s="166"/>
      <c r="K20" s="87"/>
    </row>
    <row r="21" spans="2:11" ht="12.75">
      <c r="B21" s="90" t="s">
        <v>27</v>
      </c>
      <c r="C21" s="302">
        <v>8847.11</v>
      </c>
      <c r="D21" s="126">
        <f>C21-C20</f>
        <v>0.22000000000116415</v>
      </c>
      <c r="E21" s="117">
        <f>D21*E16</f>
        <v>1584.000000008382</v>
      </c>
      <c r="F21" s="302">
        <v>4412.02</v>
      </c>
      <c r="G21" s="126">
        <f aca="true" t="shared" si="0" ref="G21:G44">F21-F20</f>
        <v>0.08000000000083674</v>
      </c>
      <c r="H21" s="117">
        <f>G21*H16</f>
        <v>576.0000000060245</v>
      </c>
      <c r="I21" s="126">
        <f aca="true" t="shared" si="1" ref="I21:I44">H21/E21</f>
        <v>0.36363636363824275</v>
      </c>
      <c r="J21" s="126">
        <f aca="true" t="shared" si="2" ref="J21:J44">COS(ATAN(I21))</f>
        <v>0.9397934234878699</v>
      </c>
      <c r="K21" s="119">
        <f aca="true" t="shared" si="3" ref="K21:K44">E21/J21</f>
        <v>1685.476787153562</v>
      </c>
    </row>
    <row r="22" spans="2:11" ht="12.75">
      <c r="B22" s="90" t="s">
        <v>28</v>
      </c>
      <c r="C22" s="302">
        <v>8847.31</v>
      </c>
      <c r="D22" s="126">
        <f>C22-C21</f>
        <v>0.1999999999989086</v>
      </c>
      <c r="E22" s="117">
        <f>D22*E16</f>
        <v>1439.999999992142</v>
      </c>
      <c r="F22" s="302">
        <v>4412.11</v>
      </c>
      <c r="G22" s="126">
        <f t="shared" si="0"/>
        <v>0.08999999999923602</v>
      </c>
      <c r="H22" s="117">
        <f>G22*H16</f>
        <v>647.9999999944994</v>
      </c>
      <c r="I22" s="126">
        <f t="shared" si="1"/>
        <v>0.44999999999863577</v>
      </c>
      <c r="J22" s="126">
        <f t="shared" si="2"/>
        <v>0.9119215051755719</v>
      </c>
      <c r="K22" s="119">
        <f t="shared" si="3"/>
        <v>1579.0832783517913</v>
      </c>
    </row>
    <row r="23" spans="2:11" ht="12.75">
      <c r="B23" s="90" t="s">
        <v>29</v>
      </c>
      <c r="C23" s="302">
        <v>8847.49</v>
      </c>
      <c r="D23" s="126">
        <f aca="true" t="shared" si="4" ref="D23:D44">C23-C22</f>
        <v>0.18000000000029104</v>
      </c>
      <c r="E23" s="117">
        <f>D23*E16</f>
        <v>1296.0000000020955</v>
      </c>
      <c r="F23" s="302">
        <v>4412.2</v>
      </c>
      <c r="G23" s="126">
        <f t="shared" si="0"/>
        <v>0.09000000000014552</v>
      </c>
      <c r="H23" s="117">
        <f>G23*H16</f>
        <v>648.0000000010477</v>
      </c>
      <c r="I23" s="126">
        <f t="shared" si="1"/>
        <v>0.5</v>
      </c>
      <c r="J23" s="126">
        <f t="shared" si="2"/>
        <v>0.8944271909999159</v>
      </c>
      <c r="K23" s="119">
        <f t="shared" si="3"/>
        <v>1448.9720494222065</v>
      </c>
    </row>
    <row r="24" spans="2:11" ht="12.75">
      <c r="B24" s="90" t="s">
        <v>30</v>
      </c>
      <c r="C24" s="302">
        <v>8847.68</v>
      </c>
      <c r="D24" s="126">
        <f t="shared" si="4"/>
        <v>0.19000000000050932</v>
      </c>
      <c r="E24" s="117">
        <f>D24*E16</f>
        <v>1368.000000003667</v>
      </c>
      <c r="F24" s="302">
        <v>4412.28</v>
      </c>
      <c r="G24" s="126">
        <f t="shared" si="0"/>
        <v>0.07999999999992724</v>
      </c>
      <c r="H24" s="117">
        <f>G24*H16</f>
        <v>575.9999999994761</v>
      </c>
      <c r="I24" s="126">
        <f t="shared" si="1"/>
        <v>0.4210526315774357</v>
      </c>
      <c r="J24" s="126">
        <f t="shared" si="2"/>
        <v>0.9216353751385635</v>
      </c>
      <c r="K24" s="119">
        <f t="shared" si="3"/>
        <v>1484.3180252255343</v>
      </c>
    </row>
    <row r="25" spans="2:11" ht="12.75">
      <c r="B25" s="90" t="s">
        <v>31</v>
      </c>
      <c r="C25" s="302">
        <v>8847.86</v>
      </c>
      <c r="D25" s="126">
        <f t="shared" si="4"/>
        <v>0.18000000000029104</v>
      </c>
      <c r="E25" s="117">
        <f>D25*E16</f>
        <v>1296.0000000020955</v>
      </c>
      <c r="F25" s="302">
        <v>4412.37</v>
      </c>
      <c r="G25" s="126">
        <f t="shared" si="0"/>
        <v>0.09000000000014552</v>
      </c>
      <c r="H25" s="117">
        <f>G25*H16</f>
        <v>648.0000000010477</v>
      </c>
      <c r="I25" s="126">
        <f t="shared" si="1"/>
        <v>0.5</v>
      </c>
      <c r="J25" s="126">
        <f t="shared" si="2"/>
        <v>0.8944271909999159</v>
      </c>
      <c r="K25" s="119">
        <f t="shared" si="3"/>
        <v>1448.9720494222065</v>
      </c>
    </row>
    <row r="26" spans="2:11" ht="12.75">
      <c r="B26" s="90" t="s">
        <v>32</v>
      </c>
      <c r="C26" s="302">
        <v>8848.06</v>
      </c>
      <c r="D26" s="126">
        <f t="shared" si="4"/>
        <v>0.1999999999989086</v>
      </c>
      <c r="E26" s="117">
        <f>D26*E16</f>
        <v>1439.999999992142</v>
      </c>
      <c r="F26" s="302">
        <v>4412.46</v>
      </c>
      <c r="G26" s="126">
        <f t="shared" si="0"/>
        <v>0.09000000000014552</v>
      </c>
      <c r="H26" s="117">
        <f>G26*H16</f>
        <v>648.0000000010477</v>
      </c>
      <c r="I26" s="126">
        <f t="shared" si="1"/>
        <v>0.45000000000318324</v>
      </c>
      <c r="J26" s="126">
        <f t="shared" si="2"/>
        <v>0.91192150517402</v>
      </c>
      <c r="K26" s="119">
        <f t="shared" si="3"/>
        <v>1579.0832783544784</v>
      </c>
    </row>
    <row r="27" spans="2:11" ht="12.75">
      <c r="B27" s="90" t="s">
        <v>33</v>
      </c>
      <c r="C27" s="302">
        <v>8848.28</v>
      </c>
      <c r="D27" s="126">
        <f t="shared" si="4"/>
        <v>0.22000000000116415</v>
      </c>
      <c r="E27" s="117">
        <f>D27*E16</f>
        <v>1584.000000008382</v>
      </c>
      <c r="F27" s="302">
        <v>4412.54</v>
      </c>
      <c r="G27" s="126">
        <f t="shared" si="0"/>
        <v>0.07999999999992724</v>
      </c>
      <c r="H27" s="117">
        <f>G27*H16</f>
        <v>575.9999999994761</v>
      </c>
      <c r="I27" s="126">
        <f t="shared" si="1"/>
        <v>0.3636363636341087</v>
      </c>
      <c r="J27" s="126">
        <f t="shared" si="2"/>
        <v>0.9397934234891177</v>
      </c>
      <c r="K27" s="119">
        <f t="shared" si="3"/>
        <v>1685.4767871513243</v>
      </c>
    </row>
    <row r="28" spans="2:11" ht="12.75">
      <c r="B28" s="90" t="s">
        <v>34</v>
      </c>
      <c r="C28" s="302">
        <v>8848.53</v>
      </c>
      <c r="D28" s="126">
        <f t="shared" si="4"/>
        <v>0.25</v>
      </c>
      <c r="E28" s="117">
        <f>D28*E16</f>
        <v>1800</v>
      </c>
      <c r="F28" s="302">
        <v>4412.64</v>
      </c>
      <c r="G28" s="126">
        <f t="shared" si="0"/>
        <v>0.1000000000003638</v>
      </c>
      <c r="H28" s="117">
        <f>G28*H16</f>
        <v>720.0000000026193</v>
      </c>
      <c r="I28" s="126">
        <f t="shared" si="1"/>
        <v>0.4000000000014552</v>
      </c>
      <c r="J28" s="126">
        <f t="shared" si="2"/>
        <v>0.9284766908847935</v>
      </c>
      <c r="K28" s="119">
        <f t="shared" si="3"/>
        <v>1938.6593305693941</v>
      </c>
    </row>
    <row r="29" spans="2:11" ht="12.75">
      <c r="B29" s="90" t="s">
        <v>35</v>
      </c>
      <c r="C29" s="302">
        <v>8848.79</v>
      </c>
      <c r="D29" s="126">
        <f t="shared" si="4"/>
        <v>0.2600000000002183</v>
      </c>
      <c r="E29" s="117">
        <f>D29*E16</f>
        <v>1872.0000000015716</v>
      </c>
      <c r="F29" s="302">
        <v>4412.73</v>
      </c>
      <c r="G29" s="126">
        <f t="shared" si="0"/>
        <v>0.08999999999923602</v>
      </c>
      <c r="H29" s="117">
        <f>G29*H16</f>
        <v>647.9999999944994</v>
      </c>
      <c r="I29" s="126">
        <f t="shared" si="1"/>
        <v>0.3461538461506172</v>
      </c>
      <c r="J29" s="126">
        <f t="shared" si="2"/>
        <v>0.9449860734412013</v>
      </c>
      <c r="K29" s="119">
        <f t="shared" si="3"/>
        <v>1980.981574876141</v>
      </c>
    </row>
    <row r="30" spans="2:11" ht="12.75">
      <c r="B30" s="90" t="s">
        <v>36</v>
      </c>
      <c r="C30" s="302">
        <v>8849.06</v>
      </c>
      <c r="D30" s="126">
        <f t="shared" si="4"/>
        <v>0.26999999999861757</v>
      </c>
      <c r="E30" s="117">
        <f>D30*E16</f>
        <v>1943.9999999900465</v>
      </c>
      <c r="F30" s="302">
        <v>4412.83</v>
      </c>
      <c r="G30" s="126">
        <f t="shared" si="0"/>
        <v>0.1000000000003638</v>
      </c>
      <c r="H30" s="117">
        <f>G30*H16</f>
        <v>720.0000000026193</v>
      </c>
      <c r="I30" s="126">
        <f t="shared" si="1"/>
        <v>0.3703703703736141</v>
      </c>
      <c r="J30" s="126">
        <f t="shared" si="2"/>
        <v>0.937748760722713</v>
      </c>
      <c r="K30" s="119">
        <f t="shared" si="3"/>
        <v>2073.0499270314435</v>
      </c>
    </row>
    <row r="31" spans="2:11" ht="12.75">
      <c r="B31" s="90" t="s">
        <v>37</v>
      </c>
      <c r="C31" s="302">
        <v>8849.33</v>
      </c>
      <c r="D31" s="126">
        <f t="shared" si="4"/>
        <v>0.27000000000043656</v>
      </c>
      <c r="E31" s="117">
        <f>D31*E16</f>
        <v>1944.0000000031432</v>
      </c>
      <c r="F31" s="302">
        <v>4412.92</v>
      </c>
      <c r="G31" s="126">
        <f t="shared" si="0"/>
        <v>0.09000000000014552</v>
      </c>
      <c r="H31" s="117">
        <f>G31*H16</f>
        <v>648.0000000010477</v>
      </c>
      <c r="I31" s="126">
        <f t="shared" si="1"/>
        <v>0.3333333333333333</v>
      </c>
      <c r="J31" s="126">
        <f t="shared" si="2"/>
        <v>0.9486832980505138</v>
      </c>
      <c r="K31" s="119">
        <f t="shared" si="3"/>
        <v>2049.155923792423</v>
      </c>
    </row>
    <row r="32" spans="2:11" ht="12.75">
      <c r="B32" s="90" t="s">
        <v>38</v>
      </c>
      <c r="C32" s="302">
        <v>8849.59</v>
      </c>
      <c r="D32" s="126">
        <f t="shared" si="4"/>
        <v>0.2600000000002183</v>
      </c>
      <c r="E32" s="117">
        <f>D32*E16</f>
        <v>1872.0000000015716</v>
      </c>
      <c r="F32" s="302">
        <v>4413.02</v>
      </c>
      <c r="G32" s="126">
        <f t="shared" si="0"/>
        <v>0.1000000000003638</v>
      </c>
      <c r="H32" s="117">
        <f>G32*H16</f>
        <v>720.0000000026193</v>
      </c>
      <c r="I32" s="126">
        <f t="shared" si="1"/>
        <v>0.38461538461646094</v>
      </c>
      <c r="J32" s="126">
        <f t="shared" si="2"/>
        <v>0.933345606202723</v>
      </c>
      <c r="K32" s="119">
        <f t="shared" si="3"/>
        <v>2005.6879119169203</v>
      </c>
    </row>
    <row r="33" spans="2:11" ht="12.75">
      <c r="B33" s="90" t="s">
        <v>39</v>
      </c>
      <c r="C33" s="302">
        <v>8849.86</v>
      </c>
      <c r="D33" s="126">
        <f t="shared" si="4"/>
        <v>0.27000000000043656</v>
      </c>
      <c r="E33" s="117">
        <f>D33*E16</f>
        <v>1944.0000000031432</v>
      </c>
      <c r="F33" s="302">
        <v>4413.12</v>
      </c>
      <c r="G33" s="126">
        <f t="shared" si="0"/>
        <v>0.0999999999994543</v>
      </c>
      <c r="H33" s="117">
        <f>G33*H16</f>
        <v>719.999999996071</v>
      </c>
      <c r="I33" s="126">
        <f t="shared" si="1"/>
        <v>0.37037037036775045</v>
      </c>
      <c r="J33" s="126">
        <f t="shared" si="2"/>
        <v>0.9377487607245039</v>
      </c>
      <c r="K33" s="119">
        <f t="shared" si="3"/>
        <v>2073.0499270414502</v>
      </c>
    </row>
    <row r="34" spans="2:11" ht="12.75">
      <c r="B34" s="90" t="s">
        <v>40</v>
      </c>
      <c r="C34" s="302">
        <v>8850.12</v>
      </c>
      <c r="D34" s="126">
        <f t="shared" si="4"/>
        <v>0.2600000000002183</v>
      </c>
      <c r="E34" s="117">
        <f>D34*E16</f>
        <v>1872.0000000015716</v>
      </c>
      <c r="F34" s="302">
        <v>4413.22</v>
      </c>
      <c r="G34" s="126">
        <f t="shared" si="0"/>
        <v>0.1000000000003638</v>
      </c>
      <c r="H34" s="117">
        <f>G34*H16</f>
        <v>720.0000000026193</v>
      </c>
      <c r="I34" s="126">
        <f t="shared" si="1"/>
        <v>0.38461538461646094</v>
      </c>
      <c r="J34" s="126">
        <f t="shared" si="2"/>
        <v>0.933345606202723</v>
      </c>
      <c r="K34" s="119">
        <f t="shared" si="3"/>
        <v>2005.6879119169203</v>
      </c>
    </row>
    <row r="35" spans="2:11" ht="12.75">
      <c r="B35" s="90" t="s">
        <v>41</v>
      </c>
      <c r="C35" s="302">
        <v>8850.38</v>
      </c>
      <c r="D35" s="126">
        <f t="shared" si="4"/>
        <v>0.2599999999983993</v>
      </c>
      <c r="E35" s="117">
        <f>D35*E16</f>
        <v>1871.9999999884749</v>
      </c>
      <c r="F35" s="302">
        <v>4413.32</v>
      </c>
      <c r="G35" s="126">
        <f t="shared" si="0"/>
        <v>0.0999999999994543</v>
      </c>
      <c r="H35" s="117">
        <f>G35*H16</f>
        <v>719.999999996071</v>
      </c>
      <c r="I35" s="126">
        <f t="shared" si="1"/>
        <v>0.3846153846156537</v>
      </c>
      <c r="J35" s="126">
        <f t="shared" si="2"/>
        <v>0.9333456062029754</v>
      </c>
      <c r="K35" s="119">
        <f t="shared" si="3"/>
        <v>2005.6879119023458</v>
      </c>
    </row>
    <row r="36" spans="2:11" ht="12.75">
      <c r="B36" s="90" t="s">
        <v>42</v>
      </c>
      <c r="C36" s="302">
        <v>8850.63</v>
      </c>
      <c r="D36" s="126">
        <f t="shared" si="4"/>
        <v>0.25</v>
      </c>
      <c r="E36" s="117">
        <f>D36*E16</f>
        <v>1800</v>
      </c>
      <c r="F36" s="302">
        <v>4413.42</v>
      </c>
      <c r="G36" s="126">
        <f t="shared" si="0"/>
        <v>0.1000000000003638</v>
      </c>
      <c r="H36" s="117">
        <f>G36*H16</f>
        <v>720.0000000026193</v>
      </c>
      <c r="I36" s="126">
        <f t="shared" si="1"/>
        <v>0.4000000000014552</v>
      </c>
      <c r="J36" s="126">
        <f t="shared" si="2"/>
        <v>0.9284766908847935</v>
      </c>
      <c r="K36" s="119">
        <f t="shared" si="3"/>
        <v>1938.6593305693941</v>
      </c>
    </row>
    <row r="37" spans="2:11" ht="12.75">
      <c r="B37" s="90" t="s">
        <v>43</v>
      </c>
      <c r="C37" s="302">
        <v>8850.9</v>
      </c>
      <c r="D37" s="126">
        <f t="shared" si="4"/>
        <v>0.27000000000043656</v>
      </c>
      <c r="E37" s="117">
        <f>D37*E16</f>
        <v>1944.0000000031432</v>
      </c>
      <c r="F37" s="302">
        <v>4413.51</v>
      </c>
      <c r="G37" s="126">
        <f t="shared" si="0"/>
        <v>0.09000000000014552</v>
      </c>
      <c r="H37" s="117">
        <f>G37*H16</f>
        <v>648.0000000010477</v>
      </c>
      <c r="I37" s="126">
        <f t="shared" si="1"/>
        <v>0.3333333333333333</v>
      </c>
      <c r="J37" s="126">
        <f t="shared" si="2"/>
        <v>0.9486832980505138</v>
      </c>
      <c r="K37" s="119">
        <f t="shared" si="3"/>
        <v>2049.155923792423</v>
      </c>
    </row>
    <row r="38" spans="2:11" ht="12.75">
      <c r="B38" s="90" t="s">
        <v>44</v>
      </c>
      <c r="C38" s="302">
        <v>8851.2</v>
      </c>
      <c r="D38" s="126">
        <f t="shared" si="4"/>
        <v>0.3000000000010914</v>
      </c>
      <c r="E38" s="117">
        <f>D38*E16</f>
        <v>2160.000000007858</v>
      </c>
      <c r="F38" s="302">
        <v>4413.61</v>
      </c>
      <c r="G38" s="126">
        <f t="shared" si="0"/>
        <v>0.0999999999994543</v>
      </c>
      <c r="H38" s="117">
        <f>G38*H16</f>
        <v>719.999999996071</v>
      </c>
      <c r="I38" s="126">
        <f t="shared" si="1"/>
        <v>0.3333333333303017</v>
      </c>
      <c r="J38" s="126">
        <f t="shared" si="2"/>
        <v>0.9486832980513766</v>
      </c>
      <c r="K38" s="119">
        <f t="shared" si="3"/>
        <v>2276.8399153274454</v>
      </c>
    </row>
    <row r="39" spans="2:11" ht="12.75">
      <c r="B39" s="90" t="s">
        <v>45</v>
      </c>
      <c r="C39" s="302">
        <v>8851.52</v>
      </c>
      <c r="D39" s="126">
        <f t="shared" si="4"/>
        <v>0.31999999999970896</v>
      </c>
      <c r="E39" s="117">
        <f>D39*E16</f>
        <v>2303.9999999979045</v>
      </c>
      <c r="F39" s="302">
        <v>4413.71</v>
      </c>
      <c r="G39" s="126">
        <f t="shared" si="0"/>
        <v>0.1000000000003638</v>
      </c>
      <c r="H39" s="117">
        <f>G39*H16</f>
        <v>720.0000000026193</v>
      </c>
      <c r="I39" s="126">
        <f t="shared" si="1"/>
        <v>0.3125000000014211</v>
      </c>
      <c r="J39" s="126">
        <f t="shared" si="2"/>
        <v>0.9544799780346436</v>
      </c>
      <c r="K39" s="119">
        <f t="shared" si="3"/>
        <v>2413.8798644493713</v>
      </c>
    </row>
    <row r="40" spans="2:11" ht="12.75">
      <c r="B40" s="90" t="s">
        <v>46</v>
      </c>
      <c r="C40" s="302">
        <v>8851.85</v>
      </c>
      <c r="D40" s="126">
        <f t="shared" si="4"/>
        <v>0.32999999999992724</v>
      </c>
      <c r="E40" s="117">
        <f>D40*E16</f>
        <v>2375.999999999476</v>
      </c>
      <c r="F40" s="302">
        <v>4413.82</v>
      </c>
      <c r="G40" s="126">
        <f t="shared" si="0"/>
        <v>0.10999999999967258</v>
      </c>
      <c r="H40" s="117">
        <f>G40*H16</f>
        <v>791.9999999976426</v>
      </c>
      <c r="I40" s="126">
        <f t="shared" si="1"/>
        <v>0.33333333333241466</v>
      </c>
      <c r="J40" s="126">
        <f t="shared" si="2"/>
        <v>0.9486832980507752</v>
      </c>
      <c r="K40" s="119">
        <f t="shared" si="3"/>
        <v>2504.523906852114</v>
      </c>
    </row>
    <row r="41" spans="2:11" ht="12.75">
      <c r="B41" s="90" t="s">
        <v>47</v>
      </c>
      <c r="C41" s="302">
        <v>8852.18</v>
      </c>
      <c r="D41" s="126">
        <f t="shared" si="4"/>
        <v>0.32999999999992724</v>
      </c>
      <c r="E41" s="117">
        <f>D41*E16</f>
        <v>2375.999999999476</v>
      </c>
      <c r="F41" s="302">
        <v>4413.92</v>
      </c>
      <c r="G41" s="126">
        <f t="shared" si="0"/>
        <v>0.1000000000003638</v>
      </c>
      <c r="H41" s="117">
        <f>G41*H16</f>
        <v>720.0000000026193</v>
      </c>
      <c r="I41" s="126">
        <f t="shared" si="1"/>
        <v>0.30303030303147227</v>
      </c>
      <c r="J41" s="126">
        <f t="shared" si="2"/>
        <v>0.957024404433163</v>
      </c>
      <c r="K41" s="119">
        <f t="shared" si="3"/>
        <v>2482.6953095378585</v>
      </c>
    </row>
    <row r="42" spans="2:11" ht="12.75">
      <c r="B42" s="90" t="s">
        <v>48</v>
      </c>
      <c r="C42" s="302">
        <v>8852.49</v>
      </c>
      <c r="D42" s="126">
        <f t="shared" si="4"/>
        <v>0.3099999999994907</v>
      </c>
      <c r="E42" s="117">
        <f>D42*E16</f>
        <v>2231.999999996333</v>
      </c>
      <c r="F42" s="302">
        <v>4414.02</v>
      </c>
      <c r="G42" s="126">
        <f t="shared" si="0"/>
        <v>0.1000000000003638</v>
      </c>
      <c r="H42" s="117">
        <f>G42*H16</f>
        <v>720.0000000026193</v>
      </c>
      <c r="I42" s="126">
        <f t="shared" si="1"/>
        <v>0.32258064516299384</v>
      </c>
      <c r="J42" s="126">
        <f t="shared" si="2"/>
        <v>0.9517086177600772</v>
      </c>
      <c r="K42" s="119">
        <f t="shared" si="3"/>
        <v>2345.25563638325</v>
      </c>
    </row>
    <row r="43" spans="2:11" ht="12.75">
      <c r="B43" s="90" t="s">
        <v>49</v>
      </c>
      <c r="C43" s="302">
        <v>8852.78</v>
      </c>
      <c r="D43" s="126">
        <f t="shared" si="4"/>
        <v>0.2900000000008731</v>
      </c>
      <c r="E43" s="117">
        <f>D43*E16</f>
        <v>2088.0000000062864</v>
      </c>
      <c r="F43" s="302">
        <v>4414.12</v>
      </c>
      <c r="G43" s="126">
        <f t="shared" si="0"/>
        <v>0.0999999999994543</v>
      </c>
      <c r="H43" s="117">
        <f>G43*H16</f>
        <v>719.999999996071</v>
      </c>
      <c r="I43" s="126">
        <f t="shared" si="1"/>
        <v>0.34482758620397663</v>
      </c>
      <c r="J43" s="126">
        <f t="shared" si="2"/>
        <v>0.9453729816271229</v>
      </c>
      <c r="K43" s="119">
        <f t="shared" si="3"/>
        <v>2208.6520776302896</v>
      </c>
    </row>
    <row r="44" spans="2:11" ht="13.5" thickBot="1">
      <c r="B44" s="93" t="s">
        <v>50</v>
      </c>
      <c r="C44" s="372">
        <v>8853.02</v>
      </c>
      <c r="D44" s="151">
        <f t="shared" si="4"/>
        <v>0.23999999999978172</v>
      </c>
      <c r="E44" s="120">
        <f>D44*E16</f>
        <v>1727.9999999984284</v>
      </c>
      <c r="F44" s="303">
        <v>4414.21</v>
      </c>
      <c r="G44" s="151">
        <f t="shared" si="0"/>
        <v>0.09000000000014552</v>
      </c>
      <c r="H44" s="120">
        <f>G44*H16</f>
        <v>648.0000000010477</v>
      </c>
      <c r="I44" s="151">
        <f t="shared" si="1"/>
        <v>0.3750000000009474</v>
      </c>
      <c r="J44" s="151">
        <f t="shared" si="2"/>
        <v>0.9363291775687529</v>
      </c>
      <c r="K44" s="121">
        <f t="shared" si="3"/>
        <v>1845.504808987483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10">
        <f>SUM(E21:E28)</f>
        <v>11808.000000008906</v>
      </c>
      <c r="D48" s="510"/>
      <c r="E48" s="128">
        <f>SUM(H21:H28)</f>
        <v>5040.000000005239</v>
      </c>
      <c r="F48" s="128">
        <f>C48/8</f>
        <v>1476.0000000011132</v>
      </c>
      <c r="G48" s="146">
        <f>E48/8</f>
        <v>630.0000000006548</v>
      </c>
      <c r="H48" s="510">
        <f>F48/K48</f>
        <v>1604.8289628505934</v>
      </c>
      <c r="I48" s="510"/>
      <c r="J48" s="523"/>
      <c r="K48" s="164">
        <f>COS(ATAN(G48/F48))</f>
        <v>0.9197241788180054</v>
      </c>
    </row>
    <row r="49" spans="2:11" ht="12.75">
      <c r="B49" s="129" t="s">
        <v>60</v>
      </c>
      <c r="C49" s="389">
        <f>SUM(E29:E36)</f>
        <v>15119.999999989523</v>
      </c>
      <c r="D49" s="389"/>
      <c r="E49" s="130">
        <f>SUM(H29:H36)</f>
        <v>5615.9999999981665</v>
      </c>
      <c r="F49" s="130">
        <f>C49/8</f>
        <v>1889.9999999986903</v>
      </c>
      <c r="G49" s="117">
        <f>E49/8</f>
        <v>701.9999999997708</v>
      </c>
      <c r="H49" s="389">
        <f>F49/K49</f>
        <v>2016.1607078788952</v>
      </c>
      <c r="I49" s="389"/>
      <c r="J49" s="390"/>
      <c r="K49" s="192">
        <f>COS(ATAN(G49/F49))</f>
        <v>0.9374252720097237</v>
      </c>
    </row>
    <row r="50" spans="2:11" ht="12.75">
      <c r="B50" s="90" t="s">
        <v>61</v>
      </c>
      <c r="C50" s="389">
        <f>SUM(E37:E44)</f>
        <v>17208.000000008906</v>
      </c>
      <c r="D50" s="389"/>
      <c r="E50" s="130">
        <f>SUM(H37:H44)</f>
        <v>5687.999999999738</v>
      </c>
      <c r="F50" s="130">
        <f>C50/8</f>
        <v>2151.000000001113</v>
      </c>
      <c r="G50" s="117">
        <f>E50/8</f>
        <v>710.9999999999673</v>
      </c>
      <c r="H50" s="389">
        <f>F50/K50</f>
        <v>2265.462866613519</v>
      </c>
      <c r="I50" s="389"/>
      <c r="J50" s="390"/>
      <c r="K50" s="192">
        <f>COS(ATAN(G50/F50))</f>
        <v>0.9494748431769671</v>
      </c>
    </row>
    <row r="51" spans="2:11" ht="13.5" thickBot="1">
      <c r="B51" s="93" t="s">
        <v>62</v>
      </c>
      <c r="C51" s="399">
        <f>SUM(E21:E44)</f>
        <v>44136.000000007334</v>
      </c>
      <c r="D51" s="399"/>
      <c r="E51" s="131">
        <f>SUM(H21:H44)</f>
        <v>16344.000000003143</v>
      </c>
      <c r="F51" s="131">
        <f>C51/24</f>
        <v>1839.0000000003056</v>
      </c>
      <c r="G51" s="120">
        <f>E51/24</f>
        <v>681.000000000131</v>
      </c>
      <c r="H51" s="399">
        <f>F51/K51</f>
        <v>1961.0410500551238</v>
      </c>
      <c r="I51" s="399"/>
      <c r="J51" s="400"/>
      <c r="K51" s="193">
        <f>COS(ATAN(G51/F51))</f>
        <v>0.9377672129548804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526">
        <f>SUM(E20:E24)</f>
        <v>5688.000000006286</v>
      </c>
      <c r="D64" s="527"/>
      <c r="E64" s="341">
        <f>SUM(H20:H24)</f>
        <v>2448.0000000010477</v>
      </c>
      <c r="F64" s="328">
        <f aca="true" t="shared" si="5" ref="F64:F69">C64/4</f>
        <v>1422.0000000015716</v>
      </c>
      <c r="G64" s="318">
        <f aca="true" t="shared" si="6" ref="G64:G69">E64/4</f>
        <v>612.0000000002619</v>
      </c>
      <c r="H64" s="471">
        <f>F64/K64</f>
        <v>1548.1046476271526</v>
      </c>
      <c r="I64" s="472"/>
      <c r="J64" s="473"/>
      <c r="K64" s="163">
        <f>COS(ATAN(G64/F64))</f>
        <v>0.9185425560094616</v>
      </c>
    </row>
    <row r="65" spans="2:11" s="99" customFormat="1" ht="12" customHeight="1">
      <c r="B65" s="129" t="s">
        <v>191</v>
      </c>
      <c r="C65" s="524">
        <f>SUM(E25:E28)</f>
        <v>6120.000000002619</v>
      </c>
      <c r="D65" s="525"/>
      <c r="E65" s="343">
        <f>SUM(H25:H28)</f>
        <v>2592.000000004191</v>
      </c>
      <c r="F65" s="328">
        <f t="shared" si="5"/>
        <v>1530.0000000006548</v>
      </c>
      <c r="G65" s="318">
        <f t="shared" si="6"/>
        <v>648.0000000010477</v>
      </c>
      <c r="H65" s="389">
        <f aca="true" t="shared" si="7" ref="H65:H70">F65/K65</f>
        <v>1661.5667305297616</v>
      </c>
      <c r="I65" s="389"/>
      <c r="J65" s="390"/>
      <c r="K65" s="163">
        <f aca="true" t="shared" si="8" ref="K65:K70">COS(ATAN(G65/F65))</f>
        <v>0.9208176667769707</v>
      </c>
    </row>
    <row r="66" spans="2:11" s="99" customFormat="1" ht="12" customHeight="1">
      <c r="B66" s="129" t="s">
        <v>192</v>
      </c>
      <c r="C66" s="524">
        <f>SUM(E29:E32)</f>
        <v>7631.999999996333</v>
      </c>
      <c r="D66" s="525"/>
      <c r="E66" s="343">
        <f>SUM(H29:H32)</f>
        <v>2736.000000000786</v>
      </c>
      <c r="F66" s="328">
        <f t="shared" si="5"/>
        <v>1907.9999999990832</v>
      </c>
      <c r="G66" s="318">
        <f t="shared" si="6"/>
        <v>684.0000000001965</v>
      </c>
      <c r="H66" s="389">
        <f t="shared" si="7"/>
        <v>2026.899109476535</v>
      </c>
      <c r="I66" s="389"/>
      <c r="J66" s="390"/>
      <c r="K66" s="163">
        <f t="shared" si="8"/>
        <v>0.9413394041560567</v>
      </c>
    </row>
    <row r="67" spans="2:11" s="99" customFormat="1" ht="12" customHeight="1">
      <c r="B67" s="129" t="s">
        <v>193</v>
      </c>
      <c r="C67" s="524">
        <f>SUM(E33:E36)</f>
        <v>7487.99999999319</v>
      </c>
      <c r="D67" s="525"/>
      <c r="E67" s="343">
        <f>SUM(H33:H36)</f>
        <v>2879.9999999973807</v>
      </c>
      <c r="F67" s="328">
        <f t="shared" si="5"/>
        <v>1871.9999999982974</v>
      </c>
      <c r="G67" s="318">
        <f t="shared" si="6"/>
        <v>719.9999999993452</v>
      </c>
      <c r="H67" s="389">
        <f t="shared" si="7"/>
        <v>2005.687911912689</v>
      </c>
      <c r="I67" s="389"/>
      <c r="J67" s="390"/>
      <c r="K67" s="163">
        <f t="shared" si="8"/>
        <v>0.9333456062030595</v>
      </c>
    </row>
    <row r="68" spans="2:11" s="99" customFormat="1" ht="12" customHeight="1">
      <c r="B68" s="129" t="s">
        <v>194</v>
      </c>
      <c r="C68" s="524">
        <f>SUM(E37:E40)</f>
        <v>8784.000000008382</v>
      </c>
      <c r="D68" s="525"/>
      <c r="E68" s="343">
        <f>SUM(H37:H40)</f>
        <v>2879.9999999973807</v>
      </c>
      <c r="F68" s="328">
        <f t="shared" si="5"/>
        <v>2196.0000000020955</v>
      </c>
      <c r="G68" s="318">
        <f t="shared" si="6"/>
        <v>719.9999999993452</v>
      </c>
      <c r="H68" s="389">
        <f t="shared" si="7"/>
        <v>2311.020553783168</v>
      </c>
      <c r="I68" s="389"/>
      <c r="J68" s="390"/>
      <c r="K68" s="163">
        <f t="shared" si="8"/>
        <v>0.9502295409736696</v>
      </c>
    </row>
    <row r="69" spans="2:11" s="99" customFormat="1" ht="12" customHeight="1">
      <c r="B69" s="90" t="s">
        <v>195</v>
      </c>
      <c r="C69" s="524">
        <f>SUM(E41:E44)</f>
        <v>8424.000000000524</v>
      </c>
      <c r="D69" s="525"/>
      <c r="E69" s="343">
        <f>SUM(H41:H44)</f>
        <v>2808.0000000023574</v>
      </c>
      <c r="F69" s="328">
        <f t="shared" si="5"/>
        <v>2106.000000000131</v>
      </c>
      <c r="G69" s="318">
        <f t="shared" si="6"/>
        <v>702.0000000005894</v>
      </c>
      <c r="H69" s="389">
        <f t="shared" si="7"/>
        <v>2219.918917438513</v>
      </c>
      <c r="I69" s="389"/>
      <c r="J69" s="390"/>
      <c r="K69" s="163">
        <f t="shared" si="8"/>
        <v>0.94868329805044</v>
      </c>
    </row>
    <row r="70" spans="2:11" s="273" customFormat="1" ht="13.5" customHeight="1" thickBot="1">
      <c r="B70" s="268" t="s">
        <v>62</v>
      </c>
      <c r="C70" s="461">
        <f>SUM(C64:D69)</f>
        <v>44136.000000007334</v>
      </c>
      <c r="D70" s="528"/>
      <c r="E70" s="340">
        <f>SUM(E64:E69)</f>
        <v>16344.000000003143</v>
      </c>
      <c r="F70" s="278">
        <f>C70/24</f>
        <v>1839.0000000003056</v>
      </c>
      <c r="G70" s="279">
        <f>E70/24</f>
        <v>681.000000000131</v>
      </c>
      <c r="H70" s="461">
        <f t="shared" si="7"/>
        <v>1961.0410500551238</v>
      </c>
      <c r="I70" s="462"/>
      <c r="J70" s="463"/>
      <c r="K70" s="272">
        <f t="shared" si="8"/>
        <v>0.9377672129548804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K60:K63"/>
    <mergeCell ref="C64:D64"/>
    <mergeCell ref="H64:J64"/>
    <mergeCell ref="C65:D65"/>
    <mergeCell ref="H65:J65"/>
    <mergeCell ref="C66:D66"/>
    <mergeCell ref="H66:J66"/>
    <mergeCell ref="F45:J45"/>
    <mergeCell ref="G61:G63"/>
    <mergeCell ref="H61:J63"/>
    <mergeCell ref="B60:E60"/>
    <mergeCell ref="F60:J60"/>
    <mergeCell ref="C49:D49"/>
    <mergeCell ref="H50:J50"/>
    <mergeCell ref="B61:B63"/>
    <mergeCell ref="C61:D63"/>
    <mergeCell ref="E61:E63"/>
    <mergeCell ref="F61:F63"/>
    <mergeCell ref="H48:J48"/>
    <mergeCell ref="K45:K47"/>
    <mergeCell ref="I13:I19"/>
    <mergeCell ref="J13:J19"/>
    <mergeCell ref="K13:K19"/>
    <mergeCell ref="H46:J47"/>
    <mergeCell ref="H49:J49"/>
    <mergeCell ref="H51:J51"/>
    <mergeCell ref="C50:D50"/>
    <mergeCell ref="F46:F47"/>
    <mergeCell ref="G46:G47"/>
    <mergeCell ref="C48:D48"/>
    <mergeCell ref="C51:D51"/>
    <mergeCell ref="B55:D55"/>
    <mergeCell ref="F55:G55"/>
    <mergeCell ref="B57:D57"/>
    <mergeCell ref="F57:G57"/>
    <mergeCell ref="B13:B19"/>
    <mergeCell ref="C46:D47"/>
    <mergeCell ref="B46:B47"/>
    <mergeCell ref="B45:E45"/>
    <mergeCell ref="E46:E47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59" min="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R16384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10.421875" style="0" bestFit="1" customWidth="1"/>
    <col min="4" max="4" width="7.57421875" style="0" customWidth="1"/>
    <col min="5" max="5" width="11.57421875" style="0" customWidth="1"/>
    <col min="6" max="6" width="11.421875" style="0" bestFit="1" customWidth="1"/>
    <col min="7" max="7" width="8.57421875" style="0" customWidth="1"/>
    <col min="8" max="8" width="11.00390625" style="0" customWidth="1"/>
    <col min="9" max="9" width="7.421875" style="0" customWidth="1"/>
    <col min="10" max="10" width="6.421875" style="0" customWidth="1"/>
    <col min="11" max="11" width="12.851562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148</v>
      </c>
      <c r="J3" s="170" t="s">
        <v>235</v>
      </c>
      <c r="K3" s="172"/>
    </row>
    <row r="4" spans="2:11" ht="13.5" customHeight="1">
      <c r="B4" t="s">
        <v>126</v>
      </c>
      <c r="H4" t="s">
        <v>146</v>
      </c>
      <c r="K4" s="172">
        <v>24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153</v>
      </c>
      <c r="G9" s="1" t="s">
        <v>269</v>
      </c>
    </row>
    <row r="11" ht="12.75">
      <c r="E11" t="s">
        <v>7</v>
      </c>
    </row>
    <row r="12" spans="2:8" s="265" customFormat="1" ht="18" customHeight="1" thickBot="1">
      <c r="B12" s="265" t="s">
        <v>66</v>
      </c>
      <c r="E12" s="285"/>
      <c r="H12" s="285"/>
    </row>
    <row r="13" spans="2:11" ht="13.5" customHeight="1">
      <c r="B13" s="417" t="s">
        <v>25</v>
      </c>
      <c r="C13" s="17" t="s">
        <v>9</v>
      </c>
      <c r="D13" s="4"/>
      <c r="E13" s="284" t="s">
        <v>205</v>
      </c>
      <c r="F13" s="3" t="s">
        <v>16</v>
      </c>
      <c r="G13" s="4"/>
      <c r="H13" s="284" t="s">
        <v>205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4800</v>
      </c>
      <c r="F16" s="6" t="s">
        <v>19</v>
      </c>
      <c r="G16" s="7"/>
      <c r="H16" s="32">
        <v>4800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1">
        <v>10878.92</v>
      </c>
      <c r="D20" s="166"/>
      <c r="E20" s="128"/>
      <c r="F20" s="173">
        <v>6327.46</v>
      </c>
      <c r="G20" s="166"/>
      <c r="H20" s="85"/>
      <c r="I20" s="85"/>
      <c r="J20" s="85"/>
      <c r="K20" s="85"/>
    </row>
    <row r="21" spans="2:11" ht="12.75">
      <c r="B21" s="90" t="s">
        <v>27</v>
      </c>
      <c r="C21" s="302">
        <v>10879.24</v>
      </c>
      <c r="D21" s="126">
        <f>C21-C20</f>
        <v>0.31999999999970896</v>
      </c>
      <c r="E21" s="117">
        <f>D21*E16</f>
        <v>1535.999999998603</v>
      </c>
      <c r="F21" s="126">
        <v>6327.61</v>
      </c>
      <c r="G21" s="126">
        <f aca="true" t="shared" si="0" ref="G21:G44">F21-F20</f>
        <v>0.1499999999996362</v>
      </c>
      <c r="H21" s="117">
        <f>G21*H16</f>
        <v>719.9999999982538</v>
      </c>
      <c r="I21" s="126">
        <f aca="true" t="shared" si="1" ref="I21:I44">H21/E21</f>
        <v>0.46874999999928946</v>
      </c>
      <c r="J21" s="126">
        <f aca="true" t="shared" si="2" ref="J21:J44">COS(ATAN(I21))</f>
        <v>0.9054589359591158</v>
      </c>
      <c r="K21" s="117">
        <f aca="true" t="shared" si="3" ref="K21:K44">E21/J21</f>
        <v>1696.377316516934</v>
      </c>
    </row>
    <row r="22" spans="2:11" ht="12.75">
      <c r="B22" s="90" t="s">
        <v>28</v>
      </c>
      <c r="C22" s="302">
        <v>10879.55</v>
      </c>
      <c r="D22" s="126">
        <f>C22-C21</f>
        <v>0.3099999999994907</v>
      </c>
      <c r="E22" s="117">
        <f>D22*E16</f>
        <v>1487.9999999975553</v>
      </c>
      <c r="F22" s="126">
        <v>6327.77</v>
      </c>
      <c r="G22" s="126">
        <f t="shared" si="0"/>
        <v>0.16000000000076398</v>
      </c>
      <c r="H22" s="117">
        <f>G22*H16</f>
        <v>768.0000000036671</v>
      </c>
      <c r="I22" s="126">
        <f t="shared" si="1"/>
        <v>0.516129032261377</v>
      </c>
      <c r="J22" s="126">
        <f t="shared" si="2"/>
        <v>0.8886206570536642</v>
      </c>
      <c r="K22" s="117">
        <f t="shared" si="3"/>
        <v>1674.5053000807006</v>
      </c>
    </row>
    <row r="23" spans="2:11" ht="12.75">
      <c r="B23" s="90" t="s">
        <v>29</v>
      </c>
      <c r="C23" s="302">
        <v>10879.85</v>
      </c>
      <c r="D23" s="126">
        <f aca="true" t="shared" si="4" ref="D23:D44">C23-C22</f>
        <v>0.3000000000010914</v>
      </c>
      <c r="E23" s="117">
        <f>D23*E16</f>
        <v>1440.0000000052387</v>
      </c>
      <c r="F23" s="126">
        <v>6327.92</v>
      </c>
      <c r="G23" s="126">
        <f t="shared" si="0"/>
        <v>0.1499999999996362</v>
      </c>
      <c r="H23" s="117">
        <f>G23*H16</f>
        <v>719.9999999982538</v>
      </c>
      <c r="I23" s="126">
        <f t="shared" si="1"/>
        <v>0.49999999999696837</v>
      </c>
      <c r="J23" s="126">
        <f t="shared" si="2"/>
        <v>0.8944271910010005</v>
      </c>
      <c r="K23" s="117">
        <f t="shared" si="3"/>
        <v>1609.9689438037533</v>
      </c>
    </row>
    <row r="24" spans="2:11" ht="12.75">
      <c r="B24" s="90" t="s">
        <v>30</v>
      </c>
      <c r="C24" s="302">
        <v>10880.16</v>
      </c>
      <c r="D24" s="126">
        <f t="shared" si="4"/>
        <v>0.3099999999994907</v>
      </c>
      <c r="E24" s="117">
        <f>D24*E16</f>
        <v>1487.9999999975553</v>
      </c>
      <c r="F24" s="126">
        <v>6328.08</v>
      </c>
      <c r="G24" s="126">
        <f t="shared" si="0"/>
        <v>0.15999999999985448</v>
      </c>
      <c r="H24" s="117">
        <f>G24*H16</f>
        <v>767.9999999993015</v>
      </c>
      <c r="I24" s="126">
        <f t="shared" si="1"/>
        <v>0.5161290322584431</v>
      </c>
      <c r="J24" s="126">
        <f t="shared" si="2"/>
        <v>0.8886206570547267</v>
      </c>
      <c r="K24" s="117">
        <f t="shared" si="3"/>
        <v>1674.5053000786984</v>
      </c>
    </row>
    <row r="25" spans="2:11" ht="12.75">
      <c r="B25" s="90" t="s">
        <v>31</v>
      </c>
      <c r="C25" s="302">
        <v>10880.46</v>
      </c>
      <c r="D25" s="126">
        <f t="shared" si="4"/>
        <v>0.2999999999992724</v>
      </c>
      <c r="E25" s="117">
        <f>D25*E16</f>
        <v>1439.9999999965075</v>
      </c>
      <c r="F25" s="126">
        <v>6328.24</v>
      </c>
      <c r="G25" s="126">
        <f t="shared" si="0"/>
        <v>0.15999999999985448</v>
      </c>
      <c r="H25" s="117">
        <f>G25*H16</f>
        <v>767.9999999993015</v>
      </c>
      <c r="I25" s="126">
        <f t="shared" si="1"/>
        <v>0.5333333333341418</v>
      </c>
      <c r="J25" s="126">
        <f t="shared" si="2"/>
        <v>0.8823529411761744</v>
      </c>
      <c r="K25" s="117">
        <f t="shared" si="3"/>
        <v>1631.9999999965898</v>
      </c>
    </row>
    <row r="26" spans="2:11" ht="12.75">
      <c r="B26" s="90" t="s">
        <v>32</v>
      </c>
      <c r="C26" s="302">
        <v>10880.78</v>
      </c>
      <c r="D26" s="126">
        <f t="shared" si="4"/>
        <v>0.32000000000152795</v>
      </c>
      <c r="E26" s="117">
        <f>D26*E16</f>
        <v>1536.0000000073342</v>
      </c>
      <c r="F26" s="126">
        <v>6328.39</v>
      </c>
      <c r="G26" s="126">
        <f t="shared" si="0"/>
        <v>0.1500000000005457</v>
      </c>
      <c r="H26" s="117">
        <f>G26*H16</f>
        <v>720.0000000026193</v>
      </c>
      <c r="I26" s="126">
        <f t="shared" si="1"/>
        <v>0.4687499999994671</v>
      </c>
      <c r="J26" s="126">
        <f t="shared" si="2"/>
        <v>0.9054589359590539</v>
      </c>
      <c r="K26" s="117">
        <f t="shared" si="3"/>
        <v>1696.3773165266925</v>
      </c>
    </row>
    <row r="27" spans="2:11" ht="12.75">
      <c r="B27" s="90" t="s">
        <v>33</v>
      </c>
      <c r="C27" s="302">
        <v>10881.14</v>
      </c>
      <c r="D27" s="126">
        <f t="shared" si="4"/>
        <v>0.3599999999987631</v>
      </c>
      <c r="E27" s="117">
        <f>D27*E16</f>
        <v>1727.9999999940628</v>
      </c>
      <c r="F27" s="126">
        <v>6328.55</v>
      </c>
      <c r="G27" s="126">
        <f t="shared" si="0"/>
        <v>0.15999999999985448</v>
      </c>
      <c r="H27" s="117">
        <f>G27*H16</f>
        <v>767.9999999993015</v>
      </c>
      <c r="I27" s="126">
        <f t="shared" si="1"/>
        <v>0.4444444444455673</v>
      </c>
      <c r="J27" s="126">
        <f t="shared" si="2"/>
        <v>0.9138115486198763</v>
      </c>
      <c r="K27" s="117">
        <f t="shared" si="3"/>
        <v>1890.9806979391428</v>
      </c>
    </row>
    <row r="28" spans="2:11" ht="12.75">
      <c r="B28" s="90" t="s">
        <v>34</v>
      </c>
      <c r="C28" s="302">
        <v>10881.52</v>
      </c>
      <c r="D28" s="126">
        <f t="shared" si="4"/>
        <v>0.38000000000101863</v>
      </c>
      <c r="E28" s="117">
        <f>D28*E16</f>
        <v>1824.0000000048894</v>
      </c>
      <c r="F28" s="126">
        <v>6328.72</v>
      </c>
      <c r="G28" s="126">
        <f t="shared" si="0"/>
        <v>0.17000000000007276</v>
      </c>
      <c r="H28" s="117">
        <f>G28*H16</f>
        <v>816.0000000003492</v>
      </c>
      <c r="I28" s="126">
        <f t="shared" si="1"/>
        <v>0.44736842105162383</v>
      </c>
      <c r="J28" s="126">
        <f t="shared" si="2"/>
        <v>0.9128182518952634</v>
      </c>
      <c r="K28" s="117">
        <f t="shared" si="3"/>
        <v>1998.207196468476</v>
      </c>
    </row>
    <row r="29" spans="2:11" ht="12.75">
      <c r="B29" s="90" t="s">
        <v>35</v>
      </c>
      <c r="C29" s="302">
        <v>10881.94</v>
      </c>
      <c r="D29" s="126">
        <f t="shared" si="4"/>
        <v>0.42000000000007276</v>
      </c>
      <c r="E29" s="117">
        <f>D29*E16</f>
        <v>2016.0000000003492</v>
      </c>
      <c r="F29" s="126">
        <v>6328.86</v>
      </c>
      <c r="G29" s="126">
        <f t="shared" si="0"/>
        <v>0.13999999999941792</v>
      </c>
      <c r="H29" s="117">
        <f>G29*H16</f>
        <v>671.999999997206</v>
      </c>
      <c r="I29" s="126">
        <f t="shared" si="1"/>
        <v>0.3333333333318897</v>
      </c>
      <c r="J29" s="126">
        <f t="shared" si="2"/>
        <v>0.9486832980509247</v>
      </c>
      <c r="K29" s="117">
        <f t="shared" si="3"/>
        <v>2125.0505876325988</v>
      </c>
    </row>
    <row r="30" spans="2:11" ht="12.75">
      <c r="B30" s="90" t="s">
        <v>36</v>
      </c>
      <c r="C30" s="302">
        <v>10882.41</v>
      </c>
      <c r="D30" s="126">
        <f t="shared" si="4"/>
        <v>0.46999999999934516</v>
      </c>
      <c r="E30" s="117">
        <f>D30*E16</f>
        <v>2255.999999996857</v>
      </c>
      <c r="F30" s="126">
        <v>6329.03</v>
      </c>
      <c r="G30" s="126">
        <f t="shared" si="0"/>
        <v>0.17000000000007276</v>
      </c>
      <c r="H30" s="117">
        <f>G30*H16</f>
        <v>816.0000000003492</v>
      </c>
      <c r="I30" s="126">
        <f t="shared" si="1"/>
        <v>0.36170212766023324</v>
      </c>
      <c r="J30" s="126">
        <f t="shared" si="2"/>
        <v>0.9403762257503072</v>
      </c>
      <c r="K30" s="117">
        <f t="shared" si="3"/>
        <v>2399.0398079203246</v>
      </c>
    </row>
    <row r="31" spans="2:11" ht="12.75">
      <c r="B31" s="90" t="s">
        <v>37</v>
      </c>
      <c r="C31" s="302">
        <v>10882.93</v>
      </c>
      <c r="D31" s="126">
        <f t="shared" si="4"/>
        <v>0.5200000000004366</v>
      </c>
      <c r="E31" s="117">
        <f>D31*E16</f>
        <v>2496.0000000020955</v>
      </c>
      <c r="F31" s="126">
        <v>6329.23</v>
      </c>
      <c r="G31" s="126">
        <f t="shared" si="0"/>
        <v>0.1999999999998181</v>
      </c>
      <c r="H31" s="117">
        <f>G31*H16</f>
        <v>959.9999999991269</v>
      </c>
      <c r="I31" s="126">
        <f t="shared" si="1"/>
        <v>0.3846153846147119</v>
      </c>
      <c r="J31" s="126">
        <f t="shared" si="2"/>
        <v>0.9333456062032699</v>
      </c>
      <c r="K31" s="117">
        <f t="shared" si="3"/>
        <v>2674.2505492209934</v>
      </c>
    </row>
    <row r="32" spans="2:11" ht="12.75">
      <c r="B32" s="90" t="s">
        <v>38</v>
      </c>
      <c r="C32" s="302">
        <v>10883.46</v>
      </c>
      <c r="D32" s="126">
        <f t="shared" si="4"/>
        <v>0.5299999999988358</v>
      </c>
      <c r="E32" s="117">
        <f>D32*E16</f>
        <v>2543.999999994412</v>
      </c>
      <c r="F32" s="126">
        <v>6329.44</v>
      </c>
      <c r="G32" s="126">
        <f t="shared" si="0"/>
        <v>0.21000000000003638</v>
      </c>
      <c r="H32" s="117">
        <f>G32*H16</f>
        <v>1008.0000000001746</v>
      </c>
      <c r="I32" s="126">
        <f t="shared" si="1"/>
        <v>0.39622641509527856</v>
      </c>
      <c r="J32" s="126">
        <f t="shared" si="2"/>
        <v>0.9296815004651521</v>
      </c>
      <c r="K32" s="117">
        <f t="shared" si="3"/>
        <v>2736.4210202328004</v>
      </c>
    </row>
    <row r="33" spans="2:11" ht="12.75">
      <c r="B33" s="90" t="s">
        <v>39</v>
      </c>
      <c r="C33" s="302">
        <v>10883.99</v>
      </c>
      <c r="D33" s="126">
        <f t="shared" si="4"/>
        <v>0.5300000000006548</v>
      </c>
      <c r="E33" s="117">
        <f>D33*E16</f>
        <v>2544.000000003143</v>
      </c>
      <c r="F33" s="126">
        <v>6329.66</v>
      </c>
      <c r="G33" s="126">
        <f t="shared" si="0"/>
        <v>0.22000000000025466</v>
      </c>
      <c r="H33" s="117">
        <f>G33*H16</f>
        <v>1056.0000000012224</v>
      </c>
      <c r="I33" s="126">
        <f t="shared" si="1"/>
        <v>0.4150943396226091</v>
      </c>
      <c r="J33" s="126">
        <f t="shared" si="2"/>
        <v>0.9235916635000281</v>
      </c>
      <c r="K33" s="117">
        <f t="shared" si="3"/>
        <v>2754.4640132008576</v>
      </c>
    </row>
    <row r="34" spans="2:11" ht="12.75">
      <c r="B34" s="90" t="s">
        <v>40</v>
      </c>
      <c r="C34" s="302">
        <v>10884.5</v>
      </c>
      <c r="D34" s="126">
        <f t="shared" si="4"/>
        <v>0.5100000000002183</v>
      </c>
      <c r="E34" s="117">
        <f>D34*E16</f>
        <v>2448.0000000010477</v>
      </c>
      <c r="F34" s="126">
        <v>6329.87</v>
      </c>
      <c r="G34" s="126">
        <f t="shared" si="0"/>
        <v>0.21000000000003638</v>
      </c>
      <c r="H34" s="117">
        <f>G34*H16</f>
        <v>1008.0000000001746</v>
      </c>
      <c r="I34" s="126">
        <f t="shared" si="1"/>
        <v>0.41176470588224806</v>
      </c>
      <c r="J34" s="126">
        <f t="shared" si="2"/>
        <v>0.9246780984747501</v>
      </c>
      <c r="K34" s="117">
        <f t="shared" si="3"/>
        <v>2647.4077887634694</v>
      </c>
    </row>
    <row r="35" spans="2:11" ht="12.75">
      <c r="B35" s="90" t="s">
        <v>41</v>
      </c>
      <c r="C35" s="302">
        <v>10884.99</v>
      </c>
      <c r="D35" s="126">
        <f t="shared" si="4"/>
        <v>0.4899999999997817</v>
      </c>
      <c r="E35" s="117">
        <f>D35*E16</f>
        <v>2351.9999999989523</v>
      </c>
      <c r="F35" s="126">
        <v>6330.04</v>
      </c>
      <c r="G35" s="126">
        <f t="shared" si="0"/>
        <v>0.17000000000007276</v>
      </c>
      <c r="H35" s="117">
        <f>G35*H16</f>
        <v>816.0000000003492</v>
      </c>
      <c r="I35" s="126">
        <f t="shared" si="1"/>
        <v>0.3469387755105071</v>
      </c>
      <c r="J35" s="126">
        <f t="shared" si="2"/>
        <v>0.9447566119175427</v>
      </c>
      <c r="K35" s="117">
        <f t="shared" si="3"/>
        <v>2489.530076137993</v>
      </c>
    </row>
    <row r="36" spans="2:11" ht="12.75">
      <c r="B36" s="90" t="s">
        <v>42</v>
      </c>
      <c r="C36" s="302">
        <v>10885.47</v>
      </c>
      <c r="D36" s="126">
        <f t="shared" si="4"/>
        <v>0.47999999999956344</v>
      </c>
      <c r="E36" s="117">
        <f>D36*E16</f>
        <v>2303.9999999979045</v>
      </c>
      <c r="F36" s="126">
        <v>6330.21</v>
      </c>
      <c r="G36" s="126">
        <f t="shared" si="0"/>
        <v>0.17000000000007276</v>
      </c>
      <c r="H36" s="117">
        <f>G36*H16</f>
        <v>816.0000000003492</v>
      </c>
      <c r="I36" s="126">
        <f t="shared" si="1"/>
        <v>0.35416666666714036</v>
      </c>
      <c r="J36" s="126">
        <f t="shared" si="2"/>
        <v>0.9426272251610669</v>
      </c>
      <c r="K36" s="117">
        <f t="shared" si="3"/>
        <v>2444.232394841152</v>
      </c>
    </row>
    <row r="37" spans="2:11" ht="12.75">
      <c r="B37" s="90" t="s">
        <v>43</v>
      </c>
      <c r="C37" s="302">
        <v>10885.94</v>
      </c>
      <c r="D37" s="126">
        <f t="shared" si="4"/>
        <v>0.47000000000116415</v>
      </c>
      <c r="E37" s="117">
        <f>D37*E16</f>
        <v>2256.000000005588</v>
      </c>
      <c r="F37" s="126">
        <v>6330.36</v>
      </c>
      <c r="G37" s="126">
        <f t="shared" si="0"/>
        <v>0.1499999999996362</v>
      </c>
      <c r="H37" s="117">
        <f>G37*H16</f>
        <v>719.9999999982538</v>
      </c>
      <c r="I37" s="126">
        <f t="shared" si="1"/>
        <v>0.3191489361686482</v>
      </c>
      <c r="J37" s="126">
        <f t="shared" si="2"/>
        <v>0.9526592112191145</v>
      </c>
      <c r="K37" s="117">
        <f t="shared" si="3"/>
        <v>2368.108105645242</v>
      </c>
    </row>
    <row r="38" spans="2:11" ht="12.75">
      <c r="B38" s="90" t="s">
        <v>44</v>
      </c>
      <c r="C38" s="302">
        <v>10886.41</v>
      </c>
      <c r="D38" s="126">
        <f t="shared" si="4"/>
        <v>0.46999999999934516</v>
      </c>
      <c r="E38" s="117">
        <f>D38*E16</f>
        <v>2255.999999996857</v>
      </c>
      <c r="F38" s="126">
        <v>6330.52</v>
      </c>
      <c r="G38" s="126">
        <f t="shared" si="0"/>
        <v>0.16000000000076398</v>
      </c>
      <c r="H38" s="117">
        <f>G38*H16</f>
        <v>768.0000000036671</v>
      </c>
      <c r="I38" s="126">
        <f t="shared" si="1"/>
        <v>0.3404255319169934</v>
      </c>
      <c r="J38" s="126">
        <f t="shared" si="2"/>
        <v>0.9466499060495376</v>
      </c>
      <c r="K38" s="117">
        <f t="shared" si="3"/>
        <v>2383.1407847610367</v>
      </c>
    </row>
    <row r="39" spans="2:11" ht="12.75">
      <c r="B39" s="90" t="s">
        <v>45</v>
      </c>
      <c r="C39" s="302">
        <v>10886.89</v>
      </c>
      <c r="D39" s="126">
        <f t="shared" si="4"/>
        <v>0.47999999999956344</v>
      </c>
      <c r="E39" s="117">
        <f>D39*E16</f>
        <v>2303.9999999979045</v>
      </c>
      <c r="F39" s="126">
        <v>6330.67</v>
      </c>
      <c r="G39" s="126">
        <f t="shared" si="0"/>
        <v>0.1499999999996362</v>
      </c>
      <c r="H39" s="117">
        <f>G39*H16</f>
        <v>719.9999999982538</v>
      </c>
      <c r="I39" s="126">
        <f t="shared" si="1"/>
        <v>0.3124999999995263</v>
      </c>
      <c r="J39" s="126">
        <f t="shared" si="2"/>
        <v>0.9544799780351585</v>
      </c>
      <c r="K39" s="117">
        <f t="shared" si="3"/>
        <v>2413.8798644480694</v>
      </c>
    </row>
    <row r="40" spans="2:11" ht="12.75">
      <c r="B40" s="90" t="s">
        <v>46</v>
      </c>
      <c r="C40" s="302">
        <v>10887.37</v>
      </c>
      <c r="D40" s="126">
        <f t="shared" si="4"/>
        <v>0.48000000000138243</v>
      </c>
      <c r="E40" s="117">
        <f>D40*E16</f>
        <v>2304.0000000066357</v>
      </c>
      <c r="F40" s="126">
        <v>6330.82</v>
      </c>
      <c r="G40" s="126">
        <f t="shared" si="0"/>
        <v>0.1499999999996362</v>
      </c>
      <c r="H40" s="117">
        <f>G40*H16</f>
        <v>719.9999999982538</v>
      </c>
      <c r="I40" s="126">
        <f t="shared" si="1"/>
        <v>0.31249999999834205</v>
      </c>
      <c r="J40" s="126">
        <f t="shared" si="2"/>
        <v>0.9544799780354802</v>
      </c>
      <c r="K40" s="117">
        <f t="shared" si="3"/>
        <v>2413.879864456403</v>
      </c>
    </row>
    <row r="41" spans="2:11" ht="12.75">
      <c r="B41" s="90" t="s">
        <v>47</v>
      </c>
      <c r="C41" s="302">
        <v>10887.83</v>
      </c>
      <c r="D41" s="126">
        <f t="shared" si="4"/>
        <v>0.4599999999991269</v>
      </c>
      <c r="E41" s="117">
        <f>D41*E16</f>
        <v>2207.999999995809</v>
      </c>
      <c r="F41" s="126">
        <v>6330.97</v>
      </c>
      <c r="G41" s="126">
        <f t="shared" si="0"/>
        <v>0.1500000000005457</v>
      </c>
      <c r="H41" s="117">
        <f>G41*H16</f>
        <v>720.0000000026193</v>
      </c>
      <c r="I41" s="126">
        <f t="shared" si="1"/>
        <v>0.32608695652354436</v>
      </c>
      <c r="J41" s="126">
        <f t="shared" si="2"/>
        <v>0.9507298394809729</v>
      </c>
      <c r="K41" s="117">
        <f t="shared" si="3"/>
        <v>2322.426317450193</v>
      </c>
    </row>
    <row r="42" spans="2:11" ht="12.75">
      <c r="B42" s="90" t="s">
        <v>48</v>
      </c>
      <c r="C42" s="302">
        <v>10888.28</v>
      </c>
      <c r="D42" s="126">
        <f t="shared" si="4"/>
        <v>0.4500000000007276</v>
      </c>
      <c r="E42" s="117">
        <f>D42*E16</f>
        <v>2160.0000000034925</v>
      </c>
      <c r="F42" s="126">
        <v>6331.12</v>
      </c>
      <c r="G42" s="126">
        <f t="shared" si="0"/>
        <v>0.1499999999996362</v>
      </c>
      <c r="H42" s="117">
        <f>G42*H16</f>
        <v>719.9999999982538</v>
      </c>
      <c r="I42" s="126">
        <f t="shared" si="1"/>
        <v>0.33333333333198595</v>
      </c>
      <c r="J42" s="126">
        <f t="shared" si="2"/>
        <v>0.9486832980508972</v>
      </c>
      <c r="K42" s="117">
        <f t="shared" si="3"/>
        <v>2276.8399153239943</v>
      </c>
    </row>
    <row r="43" spans="2:11" ht="12.75">
      <c r="B43" s="90" t="s">
        <v>49</v>
      </c>
      <c r="C43" s="302">
        <v>10888.71</v>
      </c>
      <c r="D43" s="126">
        <f t="shared" si="4"/>
        <v>0.42999999999847205</v>
      </c>
      <c r="E43" s="117">
        <f>D43*E16</f>
        <v>2063.999999992666</v>
      </c>
      <c r="F43" s="126">
        <v>6331.26</v>
      </c>
      <c r="G43" s="126">
        <f t="shared" si="0"/>
        <v>0.14000000000032742</v>
      </c>
      <c r="H43" s="117">
        <f>G43*H16</f>
        <v>672.0000000015716</v>
      </c>
      <c r="I43" s="126">
        <f t="shared" si="1"/>
        <v>0.3255813953507556</v>
      </c>
      <c r="J43" s="126">
        <f t="shared" si="2"/>
        <v>0.9508714314861829</v>
      </c>
      <c r="K43" s="117">
        <f t="shared" si="3"/>
        <v>2170.640458475755</v>
      </c>
    </row>
    <row r="44" spans="2:11" ht="13.5" thickBot="1">
      <c r="B44" s="93" t="s">
        <v>50</v>
      </c>
      <c r="C44" s="303">
        <v>10889.08</v>
      </c>
      <c r="D44" s="151">
        <f t="shared" si="4"/>
        <v>0.37000000000080036</v>
      </c>
      <c r="E44" s="120">
        <f>D44*E16</f>
        <v>1776.0000000038417</v>
      </c>
      <c r="F44" s="307">
        <v>6331.4</v>
      </c>
      <c r="G44" s="151">
        <f t="shared" si="0"/>
        <v>0.13999999999941792</v>
      </c>
      <c r="H44" s="120">
        <f>G44*H16</f>
        <v>671.999999997206</v>
      </c>
      <c r="I44" s="151">
        <f t="shared" si="1"/>
        <v>0.3783783783759867</v>
      </c>
      <c r="J44" s="151">
        <f t="shared" si="2"/>
        <v>0.9352862574570239</v>
      </c>
      <c r="K44" s="120">
        <f t="shared" si="3"/>
        <v>1898.8838827084428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17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10">
        <f>SUM(E21:E28)</f>
        <v>12480.000000001746</v>
      </c>
      <c r="D48" s="510"/>
      <c r="E48" s="128">
        <f>SUM(H21:H28)</f>
        <v>6048.000000001048</v>
      </c>
      <c r="F48" s="128">
        <f>C48/8</f>
        <v>1560.0000000002183</v>
      </c>
      <c r="G48" s="146">
        <f>E48/8</f>
        <v>756.000000000131</v>
      </c>
      <c r="H48" s="510">
        <f>F48/K48</f>
        <v>1733.5328090350292</v>
      </c>
      <c r="I48" s="510"/>
      <c r="J48" s="526"/>
      <c r="K48" s="136">
        <f>COS(ATAN(G48/F48))</f>
        <v>0.8998964379962281</v>
      </c>
    </row>
    <row r="49" spans="2:11" ht="12.75">
      <c r="B49" s="129" t="s">
        <v>60</v>
      </c>
      <c r="C49" s="389">
        <f>SUM(E29:E36)</f>
        <v>18959.99999999476</v>
      </c>
      <c r="D49" s="389"/>
      <c r="E49" s="130">
        <f>SUM(H29:H36)</f>
        <v>7151.999999998952</v>
      </c>
      <c r="F49" s="130">
        <f>C49/8</f>
        <v>2369.999999999345</v>
      </c>
      <c r="G49" s="117">
        <f>E49/8</f>
        <v>893.999999999869</v>
      </c>
      <c r="H49" s="389">
        <f>F49/K49</f>
        <v>2533.009277518869</v>
      </c>
      <c r="I49" s="389"/>
      <c r="J49" s="529"/>
      <c r="K49" s="137">
        <f>COS(ATAN(G49/F49))</f>
        <v>0.9356460006024161</v>
      </c>
    </row>
    <row r="50" spans="2:11" ht="12.75">
      <c r="B50" s="90" t="s">
        <v>61</v>
      </c>
      <c r="C50" s="389">
        <f>SUM(E37:E44)</f>
        <v>17328.000000002794</v>
      </c>
      <c r="D50" s="389"/>
      <c r="E50" s="130">
        <f>SUM(H37:H44)</f>
        <v>5711.999999998079</v>
      </c>
      <c r="F50" s="130">
        <f>C50/8</f>
        <v>2166.0000000003492</v>
      </c>
      <c r="G50" s="117">
        <f>E50/8</f>
        <v>713.9999999997599</v>
      </c>
      <c r="H50" s="389">
        <f>F50/K50</f>
        <v>2280.647276542598</v>
      </c>
      <c r="I50" s="389"/>
      <c r="J50" s="529"/>
      <c r="K50" s="137">
        <f>COS(ATAN(G50/F50))</f>
        <v>0.9497303779845996</v>
      </c>
    </row>
    <row r="51" spans="2:11" ht="13.5" thickBot="1">
      <c r="B51" s="93" t="s">
        <v>62</v>
      </c>
      <c r="C51" s="399">
        <f>SUM(E21:E44)</f>
        <v>48767.9999999993</v>
      </c>
      <c r="D51" s="399"/>
      <c r="E51" s="131">
        <f>SUM(H21:H44)</f>
        <v>18911.99999999808</v>
      </c>
      <c r="F51" s="131">
        <f>C51/24</f>
        <v>2031.999999999971</v>
      </c>
      <c r="G51" s="120">
        <f>E51/24</f>
        <v>787.99999999992</v>
      </c>
      <c r="H51" s="399">
        <f>F51/K51</f>
        <v>2179.4421304544326</v>
      </c>
      <c r="I51" s="399"/>
      <c r="J51" s="530"/>
      <c r="K51" s="138">
        <f>COS(ATAN(G51/F51))</f>
        <v>0.9323486829981952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5951.999999998952</v>
      </c>
      <c r="D64" s="392"/>
      <c r="E64" s="96">
        <f>SUM(H20:H24)</f>
        <v>2975.999999999476</v>
      </c>
      <c r="F64" s="97">
        <f aca="true" t="shared" si="5" ref="F64:F69">C64/4</f>
        <v>1487.999999999738</v>
      </c>
      <c r="G64" s="98">
        <f aca="true" t="shared" si="6" ref="G64:G69">E64/4</f>
        <v>743.999999999869</v>
      </c>
      <c r="H64" s="471">
        <f>F64/K64</f>
        <v>1663.6345752595507</v>
      </c>
      <c r="I64" s="472"/>
      <c r="J64" s="473"/>
      <c r="K64" s="163">
        <f>COS(ATAN(G64/F64))</f>
        <v>0.8944271909999159</v>
      </c>
    </row>
    <row r="65" spans="2:11" s="99" customFormat="1" ht="12" customHeight="1">
      <c r="B65" s="129" t="s">
        <v>191</v>
      </c>
      <c r="C65" s="396">
        <f>SUM(E25:E28)</f>
        <v>6528.000000002794</v>
      </c>
      <c r="D65" s="388"/>
      <c r="E65" s="100">
        <f>SUM(H25:H28)</f>
        <v>3072.0000000015716</v>
      </c>
      <c r="F65" s="97">
        <f t="shared" si="5"/>
        <v>1632.0000000006985</v>
      </c>
      <c r="G65" s="98">
        <f t="shared" si="6"/>
        <v>768.0000000003929</v>
      </c>
      <c r="H65" s="389">
        <f aca="true" t="shared" si="7" ref="H65:H70">F65/K65</f>
        <v>1803.6762458941691</v>
      </c>
      <c r="I65" s="389"/>
      <c r="J65" s="390"/>
      <c r="K65" s="163">
        <f aca="true" t="shared" si="8" ref="K65:K70">COS(ATAN(G65/F65))</f>
        <v>0.9048187022009804</v>
      </c>
    </row>
    <row r="66" spans="2:11" s="99" customFormat="1" ht="12" customHeight="1">
      <c r="B66" s="129" t="s">
        <v>192</v>
      </c>
      <c r="C66" s="396">
        <f>SUM(E29:E32)</f>
        <v>9311.999999993714</v>
      </c>
      <c r="D66" s="388"/>
      <c r="E66" s="100">
        <f>SUM(H29:H32)</f>
        <v>3455.999999996857</v>
      </c>
      <c r="F66" s="97">
        <f t="shared" si="5"/>
        <v>2327.9999999984284</v>
      </c>
      <c r="G66" s="98">
        <f t="shared" si="6"/>
        <v>863.9999999992142</v>
      </c>
      <c r="H66" s="389">
        <f t="shared" si="7"/>
        <v>2483.159278014869</v>
      </c>
      <c r="I66" s="389"/>
      <c r="J66" s="390"/>
      <c r="K66" s="163">
        <f t="shared" si="8"/>
        <v>0.9375153743095849</v>
      </c>
    </row>
    <row r="67" spans="2:11" s="99" customFormat="1" ht="12" customHeight="1">
      <c r="B67" s="129" t="s">
        <v>193</v>
      </c>
      <c r="C67" s="396">
        <f>SUM(E33:E36)</f>
        <v>9648.000000001048</v>
      </c>
      <c r="D67" s="388"/>
      <c r="E67" s="100">
        <f>SUM(H33:H36)</f>
        <v>3696.0000000020955</v>
      </c>
      <c r="F67" s="97">
        <f t="shared" si="5"/>
        <v>2412.000000000262</v>
      </c>
      <c r="G67" s="98">
        <f t="shared" si="6"/>
        <v>924.0000000005239</v>
      </c>
      <c r="H67" s="389">
        <f t="shared" si="7"/>
        <v>2582.928570441357</v>
      </c>
      <c r="I67" s="389"/>
      <c r="J67" s="390"/>
      <c r="K67" s="163">
        <f t="shared" si="8"/>
        <v>0.9338237331077693</v>
      </c>
    </row>
    <row r="68" spans="2:11" s="99" customFormat="1" ht="12" customHeight="1">
      <c r="B68" s="129" t="s">
        <v>194</v>
      </c>
      <c r="C68" s="396">
        <f>SUM(E37:E40)</f>
        <v>9120.000000006985</v>
      </c>
      <c r="D68" s="388"/>
      <c r="E68" s="100">
        <f>SUM(H37:H40)</f>
        <v>2927.9999999984284</v>
      </c>
      <c r="F68" s="97">
        <f t="shared" si="5"/>
        <v>2280.0000000017462</v>
      </c>
      <c r="G68" s="98">
        <f t="shared" si="6"/>
        <v>731.9999999996071</v>
      </c>
      <c r="H68" s="389">
        <f t="shared" si="7"/>
        <v>2394.6239788341277</v>
      </c>
      <c r="I68" s="389"/>
      <c r="J68" s="390"/>
      <c r="K68" s="163">
        <f t="shared" si="8"/>
        <v>0.9521327858379718</v>
      </c>
    </row>
    <row r="69" spans="2:11" s="99" customFormat="1" ht="12" customHeight="1">
      <c r="B69" s="90" t="s">
        <v>195</v>
      </c>
      <c r="C69" s="396">
        <f>SUM(E41:E44)</f>
        <v>8207.999999995809</v>
      </c>
      <c r="D69" s="388"/>
      <c r="E69" s="100">
        <f>SUM(H41:H44)</f>
        <v>2783.9999999996508</v>
      </c>
      <c r="F69" s="97">
        <f t="shared" si="5"/>
        <v>2051.9999999989523</v>
      </c>
      <c r="G69" s="98">
        <f t="shared" si="6"/>
        <v>695.9999999999127</v>
      </c>
      <c r="H69" s="389">
        <f t="shared" si="7"/>
        <v>2166.82255849333</v>
      </c>
      <c r="I69" s="389"/>
      <c r="J69" s="390"/>
      <c r="K69" s="163">
        <f t="shared" si="8"/>
        <v>0.9470087857243753</v>
      </c>
    </row>
    <row r="70" spans="2:11" s="273" customFormat="1" ht="16.5" customHeight="1" thickBot="1">
      <c r="B70" s="268" t="s">
        <v>62</v>
      </c>
      <c r="C70" s="459">
        <f>SUM(C64:D69)</f>
        <v>48767.9999999993</v>
      </c>
      <c r="D70" s="460"/>
      <c r="E70" s="269">
        <f>SUM(E64:E69)</f>
        <v>18911.99999999808</v>
      </c>
      <c r="F70" s="270">
        <f>C70/24</f>
        <v>2031.999999999971</v>
      </c>
      <c r="G70" s="271">
        <f>E70/24</f>
        <v>787.99999999992</v>
      </c>
      <c r="H70" s="461">
        <f t="shared" si="7"/>
        <v>2179.4421304544326</v>
      </c>
      <c r="I70" s="462"/>
      <c r="J70" s="463"/>
      <c r="K70" s="272">
        <f t="shared" si="8"/>
        <v>0.9323486829981952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C64:D64"/>
    <mergeCell ref="H64:J64"/>
    <mergeCell ref="C65:D65"/>
    <mergeCell ref="H65:J65"/>
    <mergeCell ref="C66:D66"/>
    <mergeCell ref="H66:J66"/>
    <mergeCell ref="B61:B63"/>
    <mergeCell ref="C61:D63"/>
    <mergeCell ref="E61:E63"/>
    <mergeCell ref="F61:F63"/>
    <mergeCell ref="G61:G63"/>
    <mergeCell ref="H61:J63"/>
    <mergeCell ref="B60:E60"/>
    <mergeCell ref="F60:J60"/>
    <mergeCell ref="K60:K63"/>
    <mergeCell ref="I13:I19"/>
    <mergeCell ref="J13:J19"/>
    <mergeCell ref="K13:K19"/>
    <mergeCell ref="H46:J47"/>
    <mergeCell ref="H51:J51"/>
    <mergeCell ref="F45:J45"/>
    <mergeCell ref="H48:J48"/>
    <mergeCell ref="B13:B19"/>
    <mergeCell ref="C46:D47"/>
    <mergeCell ref="B46:B47"/>
    <mergeCell ref="B45:E45"/>
    <mergeCell ref="E46:E47"/>
    <mergeCell ref="K45:K47"/>
    <mergeCell ref="H50:J50"/>
    <mergeCell ref="C50:D50"/>
    <mergeCell ref="B57:D57"/>
    <mergeCell ref="F57:G57"/>
    <mergeCell ref="C51:D51"/>
    <mergeCell ref="B55:D55"/>
    <mergeCell ref="F55:G55"/>
    <mergeCell ref="F46:F47"/>
    <mergeCell ref="G46:G47"/>
    <mergeCell ref="C48:D48"/>
    <mergeCell ref="H49:J49"/>
    <mergeCell ref="C49:D49"/>
  </mergeCells>
  <printOptions/>
  <pageMargins left="0.75" right="0.06" top="1" bottom="1" header="0.5" footer="0.5"/>
  <pageSetup horizontalDpi="360" verticalDpi="360" orientation="portrait" paperSize="9" scale="90" r:id="rId1"/>
  <rowBreaks count="1" manualBreakCount="1">
    <brk id="59" min="1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7">
      <selection activeCell="L7" sqref="L1:R16384"/>
    </sheetView>
  </sheetViews>
  <sheetFormatPr defaultColWidth="9.140625" defaultRowHeight="12.75"/>
  <cols>
    <col min="1" max="1" width="2.140625" style="0" customWidth="1"/>
    <col min="2" max="2" width="6.00390625" style="0" customWidth="1"/>
    <col min="4" max="4" width="7.57421875" style="0" customWidth="1"/>
    <col min="5" max="5" width="11.28125" style="0" customWidth="1"/>
    <col min="7" max="7" width="8.57421875" style="0" customWidth="1"/>
    <col min="8" max="8" width="10.7109375" style="0" customWidth="1"/>
    <col min="9" max="9" width="6.57421875" style="0" customWidth="1"/>
    <col min="10" max="10" width="6.7109375" style="197" customWidth="1"/>
  </cols>
  <sheetData>
    <row r="2" spans="2:11" ht="13.5" customHeight="1">
      <c r="B2" s="65" t="s">
        <v>196</v>
      </c>
      <c r="G2" t="s">
        <v>145</v>
      </c>
      <c r="K2" s="172">
        <v>47</v>
      </c>
    </row>
    <row r="3" spans="2:11" ht="13.5" customHeight="1">
      <c r="B3" s="64" t="s">
        <v>125</v>
      </c>
      <c r="G3" t="s">
        <v>149</v>
      </c>
      <c r="I3" s="295"/>
      <c r="K3" s="172" t="s">
        <v>236</v>
      </c>
    </row>
    <row r="4" spans="2:11" ht="13.5" customHeight="1">
      <c r="B4" t="s">
        <v>126</v>
      </c>
      <c r="G4" t="s">
        <v>146</v>
      </c>
      <c r="K4" s="172">
        <v>103</v>
      </c>
    </row>
    <row r="5" spans="2:11" ht="13.5" customHeight="1">
      <c r="B5" t="s">
        <v>127</v>
      </c>
      <c r="G5" t="s">
        <v>147</v>
      </c>
      <c r="K5" s="174"/>
    </row>
    <row r="6" ht="13.5" customHeight="1">
      <c r="K6" s="174"/>
    </row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153</v>
      </c>
      <c r="G9" s="1" t="s">
        <v>269</v>
      </c>
    </row>
    <row r="10" spans="3:9" ht="12.75">
      <c r="C10" s="531"/>
      <c r="D10" s="531"/>
      <c r="E10" s="531"/>
      <c r="F10" s="531"/>
      <c r="G10" s="531"/>
      <c r="H10" s="531"/>
      <c r="I10" s="531"/>
    </row>
    <row r="11" ht="12.75">
      <c r="E11" t="s">
        <v>7</v>
      </c>
    </row>
    <row r="12" spans="2:8" ht="13.5" thickBot="1">
      <c r="B12" t="s">
        <v>71</v>
      </c>
      <c r="E12" s="260"/>
      <c r="H12" s="260"/>
    </row>
    <row r="13" spans="2:11" ht="13.5" customHeight="1">
      <c r="B13" s="417" t="s">
        <v>25</v>
      </c>
      <c r="C13" s="17" t="s">
        <v>9</v>
      </c>
      <c r="D13" s="4"/>
      <c r="E13" s="323" t="s">
        <v>206</v>
      </c>
      <c r="F13" s="3" t="s">
        <v>16</v>
      </c>
      <c r="G13" s="4"/>
      <c r="H13" s="323" t="s">
        <v>206</v>
      </c>
      <c r="I13" s="395" t="s">
        <v>20</v>
      </c>
      <c r="J13" s="532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53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533"/>
      <c r="K15" s="386"/>
    </row>
    <row r="16" spans="2:11" ht="12.75">
      <c r="B16" s="420"/>
      <c r="C16" s="23" t="s">
        <v>64</v>
      </c>
      <c r="D16" s="24"/>
      <c r="E16" s="31">
        <v>12000</v>
      </c>
      <c r="F16" s="6" t="s">
        <v>19</v>
      </c>
      <c r="G16" s="7"/>
      <c r="H16" s="32">
        <v>12000</v>
      </c>
      <c r="I16" s="383"/>
      <c r="J16" s="53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53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53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533"/>
      <c r="K19" s="386"/>
    </row>
    <row r="20" spans="2:11" ht="12.75">
      <c r="B20" s="84" t="s">
        <v>26</v>
      </c>
      <c r="C20">
        <v>5046.81</v>
      </c>
      <c r="D20" s="166"/>
      <c r="E20" s="118"/>
      <c r="F20">
        <v>1862.66</v>
      </c>
      <c r="G20" s="166"/>
      <c r="H20" s="85"/>
      <c r="I20" s="166"/>
      <c r="J20" s="166"/>
      <c r="K20" s="87"/>
    </row>
    <row r="21" spans="2:11" ht="12.75">
      <c r="B21" s="90" t="s">
        <v>27</v>
      </c>
      <c r="C21" s="14">
        <v>5047.08</v>
      </c>
      <c r="D21" s="126">
        <f>C21-C20</f>
        <v>0.26999999999952706</v>
      </c>
      <c r="E21" s="91">
        <f>D21*E16</f>
        <v>3239.9999999943248</v>
      </c>
      <c r="F21" s="14">
        <v>1862.72</v>
      </c>
      <c r="G21" s="126">
        <f aca="true" t="shared" si="0" ref="G21:G44">F21-F20</f>
        <v>0.05999999999994543</v>
      </c>
      <c r="H21" s="91">
        <f>G21*H16</f>
        <v>719.9999999993452</v>
      </c>
      <c r="I21" s="126">
        <f aca="true" t="shared" si="1" ref="I21:I44">H21/E21</f>
        <v>0.22222222222240937</v>
      </c>
      <c r="J21" s="126">
        <f aca="true" t="shared" si="2" ref="J21:J44">COS(ATAN(I21))</f>
        <v>0.9761870601839141</v>
      </c>
      <c r="K21" s="119">
        <f aca="true" t="shared" si="3" ref="K21:K44">E21/J21</f>
        <v>3319.036004619757</v>
      </c>
    </row>
    <row r="22" spans="2:11" ht="12.75">
      <c r="B22" s="90" t="s">
        <v>28</v>
      </c>
      <c r="C22" s="14">
        <v>5047.24</v>
      </c>
      <c r="D22" s="126">
        <f>C22-C21</f>
        <v>0.15999999999985448</v>
      </c>
      <c r="E22" s="91">
        <f>D22*E16</f>
        <v>1919.9999999982538</v>
      </c>
      <c r="F22" s="14">
        <v>1862.77</v>
      </c>
      <c r="G22" s="126">
        <f t="shared" si="0"/>
        <v>0.049999999999954525</v>
      </c>
      <c r="H22" s="91">
        <f>G22*H16</f>
        <v>599.9999999994543</v>
      </c>
      <c r="I22" s="126">
        <f t="shared" si="1"/>
        <v>0.3125</v>
      </c>
      <c r="J22" s="126">
        <f t="shared" si="2"/>
        <v>0.9544799780350297</v>
      </c>
      <c r="K22" s="119">
        <f t="shared" si="3"/>
        <v>2011.5665537069958</v>
      </c>
    </row>
    <row r="23" spans="2:11" ht="12.75">
      <c r="B23" s="90" t="s">
        <v>29</v>
      </c>
      <c r="C23" s="14">
        <v>5047.35</v>
      </c>
      <c r="D23" s="126">
        <f aca="true" t="shared" si="4" ref="D23:D44">C23-C22</f>
        <v>0.11000000000058208</v>
      </c>
      <c r="E23" s="91">
        <f>D23*E16</f>
        <v>1320.000000006985</v>
      </c>
      <c r="F23" s="14">
        <v>1862.81</v>
      </c>
      <c r="G23" s="126">
        <f t="shared" si="0"/>
        <v>0.03999999999996362</v>
      </c>
      <c r="H23" s="91">
        <f>G23*H16</f>
        <v>479.99999999956344</v>
      </c>
      <c r="I23" s="126">
        <f t="shared" si="1"/>
        <v>0.3636363636341087</v>
      </c>
      <c r="J23" s="126">
        <f t="shared" si="2"/>
        <v>0.9397934234891177</v>
      </c>
      <c r="K23" s="119">
        <f t="shared" si="3"/>
        <v>1404.5639892927702</v>
      </c>
    </row>
    <row r="24" spans="2:11" ht="12.75">
      <c r="B24" s="90" t="s">
        <v>30</v>
      </c>
      <c r="C24" s="14">
        <v>5047.44</v>
      </c>
      <c r="D24" s="126">
        <f t="shared" si="4"/>
        <v>0.08999999999923602</v>
      </c>
      <c r="E24" s="91">
        <f>D24*E16</f>
        <v>1079.9999999908323</v>
      </c>
      <c r="F24" s="14">
        <v>1862.85</v>
      </c>
      <c r="G24" s="126">
        <f t="shared" si="0"/>
        <v>0.03999999999996362</v>
      </c>
      <c r="H24" s="91">
        <f>G24*H16</f>
        <v>479.99999999956344</v>
      </c>
      <c r="I24" s="126">
        <f t="shared" si="1"/>
        <v>0.44444444444781295</v>
      </c>
      <c r="J24" s="126">
        <f t="shared" si="2"/>
        <v>0.9138115486191147</v>
      </c>
      <c r="K24" s="119">
        <f t="shared" si="3"/>
        <v>1181.8629362069778</v>
      </c>
    </row>
    <row r="25" spans="2:11" ht="12.75">
      <c r="B25" s="90" t="s">
        <v>31</v>
      </c>
      <c r="C25" s="14">
        <v>5047.53</v>
      </c>
      <c r="D25" s="126">
        <f t="shared" si="4"/>
        <v>0.09000000000014552</v>
      </c>
      <c r="E25" s="91">
        <f>D25*E16</f>
        <v>1080.0000000017462</v>
      </c>
      <c r="F25" s="14">
        <v>1862.88</v>
      </c>
      <c r="G25" s="126">
        <f t="shared" si="0"/>
        <v>0.03000000000020009</v>
      </c>
      <c r="H25" s="91">
        <f>G25*H16</f>
        <v>360.00000000240107</v>
      </c>
      <c r="I25" s="126">
        <f t="shared" si="1"/>
        <v>0.3333333333350176</v>
      </c>
      <c r="J25" s="126">
        <f t="shared" si="2"/>
        <v>0.9486832980500345</v>
      </c>
      <c r="K25" s="119">
        <f t="shared" si="3"/>
        <v>1138.4199576630324</v>
      </c>
    </row>
    <row r="26" spans="2:11" ht="12.75">
      <c r="B26" s="90" t="s">
        <v>32</v>
      </c>
      <c r="C26" s="14">
        <v>5047.64</v>
      </c>
      <c r="D26" s="126">
        <f t="shared" si="4"/>
        <v>0.11000000000058208</v>
      </c>
      <c r="E26" s="91">
        <f>D26*E16</f>
        <v>1320.000000006985</v>
      </c>
      <c r="F26" s="14">
        <v>1862.91</v>
      </c>
      <c r="G26" s="126">
        <f t="shared" si="0"/>
        <v>0.029999999999972715</v>
      </c>
      <c r="H26" s="91">
        <f>G26*H16</f>
        <v>359.9999999996726</v>
      </c>
      <c r="I26" s="126">
        <f t="shared" si="1"/>
        <v>0.2727272727255815</v>
      </c>
      <c r="J26" s="126">
        <f t="shared" si="2"/>
        <v>0.9647638212381463</v>
      </c>
      <c r="K26" s="119">
        <f t="shared" si="3"/>
        <v>1368.2105101256182</v>
      </c>
    </row>
    <row r="27" spans="2:11" ht="12.75">
      <c r="B27" s="90" t="s">
        <v>33</v>
      </c>
      <c r="C27" s="14">
        <v>5047.77</v>
      </c>
      <c r="D27" s="126">
        <f t="shared" si="4"/>
        <v>0.13000000000010914</v>
      </c>
      <c r="E27" s="91">
        <f>D27*E16</f>
        <v>1560.0000000013097</v>
      </c>
      <c r="F27" s="14">
        <v>1862.96</v>
      </c>
      <c r="G27" s="126">
        <f t="shared" si="0"/>
        <v>0.049999999999954525</v>
      </c>
      <c r="H27" s="91">
        <f>G27*H16</f>
        <v>599.9999999994543</v>
      </c>
      <c r="I27" s="126">
        <f t="shared" si="1"/>
        <v>0.3846153846147119</v>
      </c>
      <c r="J27" s="126">
        <f t="shared" si="2"/>
        <v>0.9333456062032699</v>
      </c>
      <c r="K27" s="119">
        <f t="shared" si="3"/>
        <v>1671.4065932631208</v>
      </c>
    </row>
    <row r="28" spans="2:11" ht="12.75">
      <c r="B28" s="90" t="s">
        <v>34</v>
      </c>
      <c r="C28" s="14">
        <v>5047.88</v>
      </c>
      <c r="D28" s="126">
        <f t="shared" si="4"/>
        <v>0.10999999999967258</v>
      </c>
      <c r="E28" s="91">
        <f>D28*E16</f>
        <v>1319.999999996071</v>
      </c>
      <c r="F28" s="14">
        <v>1863</v>
      </c>
      <c r="G28" s="126">
        <f t="shared" si="0"/>
        <v>0.03999999999996362</v>
      </c>
      <c r="H28" s="91">
        <f>G28*H16</f>
        <v>479.99999999956344</v>
      </c>
      <c r="I28" s="126">
        <f t="shared" si="1"/>
        <v>0.36363636363711527</v>
      </c>
      <c r="J28" s="126">
        <f t="shared" si="2"/>
        <v>0.9397934234882102</v>
      </c>
      <c r="K28" s="119">
        <f t="shared" si="3"/>
        <v>1404.5639892825134</v>
      </c>
    </row>
    <row r="29" spans="2:11" ht="12.75">
      <c r="B29" s="90" t="s">
        <v>35</v>
      </c>
      <c r="C29" s="14">
        <v>5047.99</v>
      </c>
      <c r="D29" s="126">
        <f t="shared" si="4"/>
        <v>0.10999999999967258</v>
      </c>
      <c r="E29" s="91">
        <f>D29*E16</f>
        <v>1319.999999996071</v>
      </c>
      <c r="F29" s="14">
        <v>1863.03</v>
      </c>
      <c r="G29" s="126">
        <f t="shared" si="0"/>
        <v>0.029999999999972715</v>
      </c>
      <c r="H29" s="91">
        <f>G29*H16</f>
        <v>359.9999999996726</v>
      </c>
      <c r="I29" s="126">
        <f t="shared" si="1"/>
        <v>0.2727272727278365</v>
      </c>
      <c r="J29" s="126">
        <f t="shared" si="2"/>
        <v>0.9647638212375941</v>
      </c>
      <c r="K29" s="119">
        <f t="shared" si="3"/>
        <v>1368.210510115089</v>
      </c>
    </row>
    <row r="30" spans="2:11" ht="12.75">
      <c r="B30" s="90" t="s">
        <v>36</v>
      </c>
      <c r="C30" s="14">
        <v>5048.12</v>
      </c>
      <c r="D30" s="126">
        <f t="shared" si="4"/>
        <v>0.13000000000010914</v>
      </c>
      <c r="E30" s="91">
        <f>D30*E16</f>
        <v>1560.0000000013097</v>
      </c>
      <c r="F30" s="14">
        <v>1863.07</v>
      </c>
      <c r="G30" s="126">
        <f t="shared" si="0"/>
        <v>0.03999999999996362</v>
      </c>
      <c r="H30" s="91">
        <f>G30*H16</f>
        <v>479.99999999956344</v>
      </c>
      <c r="I30" s="126">
        <f t="shared" si="1"/>
        <v>0.30769230769176953</v>
      </c>
      <c r="J30" s="126">
        <f t="shared" si="2"/>
        <v>0.9557790087220946</v>
      </c>
      <c r="K30" s="119">
        <f t="shared" si="3"/>
        <v>1632.1764610493765</v>
      </c>
    </row>
    <row r="31" spans="2:11" ht="12.75">
      <c r="B31" s="90" t="s">
        <v>37</v>
      </c>
      <c r="C31" s="14">
        <v>5048.26</v>
      </c>
      <c r="D31" s="126">
        <f t="shared" si="4"/>
        <v>0.14000000000032742</v>
      </c>
      <c r="E31" s="91">
        <f>D31*E16</f>
        <v>1680.000000003929</v>
      </c>
      <c r="F31" s="14">
        <v>1863.11</v>
      </c>
      <c r="G31" s="126">
        <f t="shared" si="0"/>
        <v>0.03999999999996362</v>
      </c>
      <c r="H31" s="91">
        <f>G31*H16</f>
        <v>479.99999999956344</v>
      </c>
      <c r="I31" s="126">
        <f t="shared" si="1"/>
        <v>0.28571428571335766</v>
      </c>
      <c r="J31" s="126">
        <f t="shared" si="2"/>
        <v>0.9615239476410589</v>
      </c>
      <c r="K31" s="119">
        <f t="shared" si="3"/>
        <v>1747.2263734309822</v>
      </c>
    </row>
    <row r="32" spans="2:11" ht="12.75">
      <c r="B32" s="90" t="s">
        <v>38</v>
      </c>
      <c r="C32" s="14">
        <v>5048.37</v>
      </c>
      <c r="D32" s="126">
        <f t="shared" si="4"/>
        <v>0.10999999999967258</v>
      </c>
      <c r="E32" s="91">
        <f>D32*E16</f>
        <v>1319.999999996071</v>
      </c>
      <c r="F32" s="14">
        <v>1863.16</v>
      </c>
      <c r="G32" s="126">
        <f t="shared" si="0"/>
        <v>0.0500000000001819</v>
      </c>
      <c r="H32" s="91">
        <f>G32*H16</f>
        <v>600.0000000021828</v>
      </c>
      <c r="I32" s="126">
        <f t="shared" si="1"/>
        <v>0.4545454545484611</v>
      </c>
      <c r="J32" s="126">
        <f t="shared" si="2"/>
        <v>0.9103664774615736</v>
      </c>
      <c r="K32" s="119">
        <f t="shared" si="3"/>
        <v>1449.9655168286752</v>
      </c>
    </row>
    <row r="33" spans="2:11" ht="12.75">
      <c r="B33" s="90" t="s">
        <v>39</v>
      </c>
      <c r="C33" s="14">
        <v>5048.54</v>
      </c>
      <c r="D33" s="126">
        <f t="shared" si="4"/>
        <v>0.17000000000007276</v>
      </c>
      <c r="E33" s="91">
        <f>D33*E16</f>
        <v>2040.0000000008731</v>
      </c>
      <c r="F33" s="14">
        <v>1863.2</v>
      </c>
      <c r="G33" s="126">
        <f t="shared" si="0"/>
        <v>0.03999999999996362</v>
      </c>
      <c r="H33" s="91">
        <f>G33*H16</f>
        <v>479.99999999956344</v>
      </c>
      <c r="I33" s="126">
        <f t="shared" si="1"/>
        <v>0.23529411764674413</v>
      </c>
      <c r="J33" s="126">
        <f t="shared" si="2"/>
        <v>0.9734171683336442</v>
      </c>
      <c r="K33" s="119">
        <f t="shared" si="3"/>
        <v>2095.7099035895076</v>
      </c>
    </row>
    <row r="34" spans="2:11" ht="12.75">
      <c r="B34" s="90" t="s">
        <v>40</v>
      </c>
      <c r="C34" s="14">
        <v>5048.71</v>
      </c>
      <c r="D34" s="126">
        <f t="shared" si="4"/>
        <v>0.17000000000007276</v>
      </c>
      <c r="E34" s="91">
        <f>D34*E16</f>
        <v>2040.0000000008731</v>
      </c>
      <c r="F34" s="14">
        <v>1863.25</v>
      </c>
      <c r="G34" s="126">
        <f t="shared" si="0"/>
        <v>0.049999999999954525</v>
      </c>
      <c r="H34" s="91">
        <f>G34*H16</f>
        <v>599.9999999994543</v>
      </c>
      <c r="I34" s="126">
        <f t="shared" si="1"/>
        <v>0.29411764705843013</v>
      </c>
      <c r="J34" s="126">
        <f t="shared" si="2"/>
        <v>0.9593655015713727</v>
      </c>
      <c r="K34" s="119">
        <f t="shared" si="3"/>
        <v>2126.405417601006</v>
      </c>
    </row>
    <row r="35" spans="2:11" ht="12.75">
      <c r="B35" s="90" t="s">
        <v>41</v>
      </c>
      <c r="C35" s="14">
        <v>5048.83</v>
      </c>
      <c r="D35" s="126">
        <f t="shared" si="4"/>
        <v>0.11999999999989086</v>
      </c>
      <c r="E35" s="91">
        <f>D35*E16</f>
        <v>1439.9999999986903</v>
      </c>
      <c r="F35" s="14">
        <v>1863.3</v>
      </c>
      <c r="G35" s="126">
        <f t="shared" si="0"/>
        <v>0.049999999999954525</v>
      </c>
      <c r="H35" s="91">
        <f>G35*H16</f>
        <v>599.9999999994543</v>
      </c>
      <c r="I35" s="126">
        <f t="shared" si="1"/>
        <v>0.4166666666666667</v>
      </c>
      <c r="J35" s="126">
        <f t="shared" si="2"/>
        <v>0.923076923076923</v>
      </c>
      <c r="K35" s="119">
        <f t="shared" si="3"/>
        <v>1559.9999999985812</v>
      </c>
    </row>
    <row r="36" spans="2:11" ht="12.75">
      <c r="B36" s="90" t="s">
        <v>42</v>
      </c>
      <c r="C36" s="14">
        <v>5048.98</v>
      </c>
      <c r="D36" s="126">
        <f t="shared" si="4"/>
        <v>0.1499999999996362</v>
      </c>
      <c r="E36" s="91">
        <f>D36*E16</f>
        <v>1799.9999999956344</v>
      </c>
      <c r="F36" s="14">
        <v>1863.34</v>
      </c>
      <c r="G36" s="126">
        <f t="shared" si="0"/>
        <v>0.03999999999996362</v>
      </c>
      <c r="H36" s="91">
        <f>G36*H16</f>
        <v>479.99999999956344</v>
      </c>
      <c r="I36" s="126">
        <f t="shared" si="1"/>
        <v>0.2666666666670709</v>
      </c>
      <c r="J36" s="126">
        <f t="shared" si="2"/>
        <v>0.966234939601149</v>
      </c>
      <c r="K36" s="119">
        <f t="shared" si="3"/>
        <v>1862.9009635468722</v>
      </c>
    </row>
    <row r="37" spans="2:11" ht="12.75">
      <c r="B37" s="90" t="s">
        <v>43</v>
      </c>
      <c r="C37" s="14">
        <v>5049.12</v>
      </c>
      <c r="D37" s="126">
        <f t="shared" si="4"/>
        <v>0.14000000000032742</v>
      </c>
      <c r="E37" s="91">
        <f>D37*E16</f>
        <v>1680.000000003929</v>
      </c>
      <c r="F37" s="14">
        <v>1863.38</v>
      </c>
      <c r="G37" s="126">
        <f t="shared" si="0"/>
        <v>0.040000000000190994</v>
      </c>
      <c r="H37" s="91">
        <f>G37*H16</f>
        <v>480.0000000022919</v>
      </c>
      <c r="I37" s="126">
        <f t="shared" si="1"/>
        <v>0.28571428571498175</v>
      </c>
      <c r="J37" s="126">
        <f t="shared" si="2"/>
        <v>0.9615239476406464</v>
      </c>
      <c r="K37" s="119">
        <f t="shared" si="3"/>
        <v>1747.2263734317319</v>
      </c>
    </row>
    <row r="38" spans="2:11" ht="12.75">
      <c r="B38" s="90" t="s">
        <v>44</v>
      </c>
      <c r="C38" s="14">
        <v>5049.31</v>
      </c>
      <c r="D38" s="126">
        <f t="shared" si="4"/>
        <v>0.19000000000050932</v>
      </c>
      <c r="E38" s="91">
        <f>D38*E16</f>
        <v>2280.000000006112</v>
      </c>
      <c r="F38" s="14">
        <v>1863.42</v>
      </c>
      <c r="G38" s="126">
        <f t="shared" si="0"/>
        <v>0.03999999999996362</v>
      </c>
      <c r="H38" s="91">
        <f>G38*H16</f>
        <v>479.99999999956344</v>
      </c>
      <c r="I38" s="126">
        <f t="shared" si="1"/>
        <v>0.21052631578871786</v>
      </c>
      <c r="J38" s="126">
        <f t="shared" si="2"/>
        <v>0.9785497849868982</v>
      </c>
      <c r="K38" s="119">
        <f t="shared" si="3"/>
        <v>2329.9785406796027</v>
      </c>
    </row>
    <row r="39" spans="2:11" ht="12.75">
      <c r="B39" s="90" t="s">
        <v>45</v>
      </c>
      <c r="C39" s="14">
        <v>5049.43</v>
      </c>
      <c r="D39" s="126">
        <f t="shared" si="4"/>
        <v>0.11999999999989086</v>
      </c>
      <c r="E39" s="91">
        <f>D39*E16</f>
        <v>1439.9999999986903</v>
      </c>
      <c r="F39" s="14">
        <v>1863.48</v>
      </c>
      <c r="G39" s="126">
        <f t="shared" si="0"/>
        <v>0.05999999999994543</v>
      </c>
      <c r="H39" s="91">
        <f>G39*H16</f>
        <v>719.9999999993452</v>
      </c>
      <c r="I39" s="126">
        <f t="shared" si="1"/>
        <v>0.5</v>
      </c>
      <c r="J39" s="126">
        <f t="shared" si="2"/>
        <v>0.8944271909999159</v>
      </c>
      <c r="K39" s="119">
        <f t="shared" si="3"/>
        <v>1609.9689437983843</v>
      </c>
    </row>
    <row r="40" spans="2:11" ht="12.75">
      <c r="B40" s="90" t="s">
        <v>46</v>
      </c>
      <c r="C40" s="14">
        <v>5049.51</v>
      </c>
      <c r="D40" s="126">
        <f t="shared" si="4"/>
        <v>0.07999999999992724</v>
      </c>
      <c r="E40" s="91">
        <f>D40*E16</f>
        <v>959.9999999991269</v>
      </c>
      <c r="F40" s="14">
        <v>1863.54</v>
      </c>
      <c r="G40" s="126">
        <f t="shared" si="0"/>
        <v>0.05999999999994543</v>
      </c>
      <c r="H40" s="91">
        <f>G40*H16</f>
        <v>719.9999999993452</v>
      </c>
      <c r="I40" s="126">
        <f t="shared" si="1"/>
        <v>0.75</v>
      </c>
      <c r="J40" s="126">
        <f t="shared" si="2"/>
        <v>0.8</v>
      </c>
      <c r="K40" s="119">
        <f t="shared" si="3"/>
        <v>1199.9999999989086</v>
      </c>
    </row>
    <row r="41" spans="2:11" ht="12.75">
      <c r="B41" s="90" t="s">
        <v>47</v>
      </c>
      <c r="C41" s="14">
        <v>5049.62</v>
      </c>
      <c r="D41" s="126">
        <f t="shared" si="4"/>
        <v>0.10999999999967258</v>
      </c>
      <c r="E41" s="91">
        <f>D41*E16</f>
        <v>1319.999999996071</v>
      </c>
      <c r="F41" s="14">
        <v>1863.59</v>
      </c>
      <c r="G41" s="126">
        <f t="shared" si="0"/>
        <v>0.049999999999954525</v>
      </c>
      <c r="H41" s="91">
        <f>G41*H16</f>
        <v>599.9999999994543</v>
      </c>
      <c r="I41" s="126">
        <f t="shared" si="1"/>
        <v>0.4545454545463941</v>
      </c>
      <c r="J41" s="126">
        <f t="shared" si="2"/>
        <v>0.9103664774622825</v>
      </c>
      <c r="K41" s="119">
        <f t="shared" si="3"/>
        <v>1449.965516827546</v>
      </c>
    </row>
    <row r="42" spans="2:11" ht="12.75">
      <c r="B42" s="90" t="s">
        <v>48</v>
      </c>
      <c r="C42" s="14">
        <v>5049.71</v>
      </c>
      <c r="D42" s="126">
        <f t="shared" si="4"/>
        <v>0.09000000000014552</v>
      </c>
      <c r="E42" s="91">
        <f>D42*E16</f>
        <v>1080.0000000017462</v>
      </c>
      <c r="F42" s="14">
        <v>1863.64</v>
      </c>
      <c r="G42" s="126">
        <f t="shared" si="0"/>
        <v>0.0500000000001819</v>
      </c>
      <c r="H42" s="91">
        <f>G42*H16</f>
        <v>600.0000000021828</v>
      </c>
      <c r="I42" s="126">
        <f t="shared" si="1"/>
        <v>0.5555555555566783</v>
      </c>
      <c r="J42" s="126">
        <f t="shared" si="2"/>
        <v>0.8741572761211212</v>
      </c>
      <c r="K42" s="119">
        <f t="shared" si="3"/>
        <v>1235.4756169210264</v>
      </c>
    </row>
    <row r="43" spans="2:11" ht="12.75">
      <c r="B43" s="90" t="s">
        <v>49</v>
      </c>
      <c r="C43" s="14">
        <v>5049.79</v>
      </c>
      <c r="D43" s="126">
        <f t="shared" si="4"/>
        <v>0.07999999999992724</v>
      </c>
      <c r="E43" s="91">
        <f>D43*E16</f>
        <v>959.9999999991269</v>
      </c>
      <c r="F43" s="14">
        <v>1863.69</v>
      </c>
      <c r="G43" s="126">
        <f t="shared" si="0"/>
        <v>0.049999999999954525</v>
      </c>
      <c r="H43" s="91">
        <f>G43*H16</f>
        <v>599.9999999994543</v>
      </c>
      <c r="I43" s="126">
        <f t="shared" si="1"/>
        <v>0.625</v>
      </c>
      <c r="J43" s="126">
        <f t="shared" si="2"/>
        <v>0.847998304005088</v>
      </c>
      <c r="K43" s="119">
        <f t="shared" si="3"/>
        <v>1132.0777358457628</v>
      </c>
    </row>
    <row r="44" spans="2:11" ht="13.5" thickBot="1">
      <c r="B44" s="93" t="s">
        <v>50</v>
      </c>
      <c r="C44" s="62">
        <v>5049.87</v>
      </c>
      <c r="D44" s="151">
        <f t="shared" si="4"/>
        <v>0.07999999999992724</v>
      </c>
      <c r="E44" s="94">
        <f>D44*E16</f>
        <v>959.9999999991269</v>
      </c>
      <c r="F44" s="62">
        <v>1863.72</v>
      </c>
      <c r="G44" s="151">
        <f t="shared" si="0"/>
        <v>0.029999999999972715</v>
      </c>
      <c r="H44" s="94">
        <f>G44*H16</f>
        <v>359.9999999996726</v>
      </c>
      <c r="I44" s="151">
        <f t="shared" si="1"/>
        <v>0.375</v>
      </c>
      <c r="J44" s="151">
        <f t="shared" si="2"/>
        <v>0.9363291775690445</v>
      </c>
      <c r="K44" s="121">
        <f t="shared" si="3"/>
        <v>1025.2804494371712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 customHeight="1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12839.999999996508</v>
      </c>
      <c r="D48" s="507"/>
      <c r="E48" s="118">
        <f>SUM(H21:H28)</f>
        <v>4079.9999999990177</v>
      </c>
      <c r="F48" s="118">
        <f>C48/8</f>
        <v>1604.9999999995634</v>
      </c>
      <c r="G48" s="85">
        <f>E48/8</f>
        <v>509.9999999998772</v>
      </c>
      <c r="H48" s="510">
        <f>F48/K48</f>
        <v>1684.0798674642701</v>
      </c>
      <c r="I48" s="510"/>
      <c r="J48" s="526"/>
      <c r="K48" s="136">
        <f>COS(ATAN(G48/F48))</f>
        <v>0.9530426858057642</v>
      </c>
    </row>
    <row r="49" spans="2:11" ht="12.75">
      <c r="B49" s="129" t="s">
        <v>60</v>
      </c>
      <c r="C49" s="509">
        <f>SUM(E29:E36)</f>
        <v>13199.999999993452</v>
      </c>
      <c r="D49" s="509"/>
      <c r="E49" s="106">
        <f>SUM(H29:H36)</f>
        <v>4079.9999999990177</v>
      </c>
      <c r="F49" s="106">
        <f>C49/8</f>
        <v>1649.9999999991815</v>
      </c>
      <c r="G49" s="91">
        <f>E49/8</f>
        <v>509.9999999998772</v>
      </c>
      <c r="H49" s="389">
        <f>F49/K49</f>
        <v>1727.0205557540924</v>
      </c>
      <c r="I49" s="389"/>
      <c r="J49" s="529"/>
      <c r="K49" s="137">
        <f>COS(ATAN(G49/F49))</f>
        <v>0.9554026409828803</v>
      </c>
    </row>
    <row r="50" spans="2:11" ht="12.75">
      <c r="B50" s="90" t="s">
        <v>61</v>
      </c>
      <c r="C50" s="509">
        <f>SUM(E37:E44)</f>
        <v>10680.000000003929</v>
      </c>
      <c r="D50" s="509"/>
      <c r="E50" s="106">
        <f>SUM(H37:H44)</f>
        <v>4560.00000000131</v>
      </c>
      <c r="F50" s="106">
        <f>C50/8</f>
        <v>1335.0000000004911</v>
      </c>
      <c r="G50" s="91">
        <f>E50/8</f>
        <v>570.0000000001637</v>
      </c>
      <c r="H50" s="389">
        <f>F50/K50</f>
        <v>1451.5939514897057</v>
      </c>
      <c r="I50" s="389"/>
      <c r="J50" s="529"/>
      <c r="K50" s="137">
        <f>COS(ATAN(G50/F50))</f>
        <v>0.9196786736610748</v>
      </c>
    </row>
    <row r="51" spans="2:11" ht="13.5" thickBot="1">
      <c r="B51" s="93" t="s">
        <v>62</v>
      </c>
      <c r="C51" s="508">
        <f>SUM(E21:E44)</f>
        <v>36719.99999999389</v>
      </c>
      <c r="D51" s="508"/>
      <c r="E51" s="107">
        <f>SUM(H21:H44)</f>
        <v>12719.999999999345</v>
      </c>
      <c r="F51" s="107">
        <f>C51/24</f>
        <v>1529.9999999997453</v>
      </c>
      <c r="G51" s="94">
        <f>E51/24</f>
        <v>529.9999999999727</v>
      </c>
      <c r="H51" s="399">
        <f>F51/K51</f>
        <v>1619.1973320133627</v>
      </c>
      <c r="I51" s="399"/>
      <c r="J51" s="530"/>
      <c r="K51" s="138">
        <f>COS(ATAN(G51/F51))</f>
        <v>0.9449126241440218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7559.999999990396</v>
      </c>
      <c r="D64" s="392"/>
      <c r="E64" s="96">
        <f>SUM(H20:H24)</f>
        <v>2279.9999999979264</v>
      </c>
      <c r="F64" s="97">
        <f aca="true" t="shared" si="5" ref="F64:F69">C64/4</f>
        <v>1889.999999997599</v>
      </c>
      <c r="G64" s="98">
        <f aca="true" t="shared" si="6" ref="G64:G69">E64/4</f>
        <v>569.9999999994816</v>
      </c>
      <c r="H64" s="471">
        <f>F64/K64</f>
        <v>1974.0820651610036</v>
      </c>
      <c r="I64" s="472"/>
      <c r="J64" s="473"/>
      <c r="K64" s="163">
        <f>COS(ATAN(G64/F64))</f>
        <v>0.9574070061993359</v>
      </c>
    </row>
    <row r="65" spans="2:11" s="99" customFormat="1" ht="12" customHeight="1">
      <c r="B65" s="129" t="s">
        <v>191</v>
      </c>
      <c r="C65" s="396">
        <f>SUM(E25:E28)</f>
        <v>5280.000000006112</v>
      </c>
      <c r="D65" s="388"/>
      <c r="E65" s="100">
        <f>SUM(H25:H28)</f>
        <v>1800.0000000010914</v>
      </c>
      <c r="F65" s="97">
        <f t="shared" si="5"/>
        <v>1320.000000001528</v>
      </c>
      <c r="G65" s="98">
        <f t="shared" si="6"/>
        <v>450.00000000027285</v>
      </c>
      <c r="H65" s="389">
        <f aca="true" t="shared" si="7" ref="H65:H70">F65/K65</f>
        <v>1394.5967159018694</v>
      </c>
      <c r="I65" s="389"/>
      <c r="J65" s="390"/>
      <c r="K65" s="163">
        <f aca="true" t="shared" si="8" ref="K65:K70">COS(ATAN(G65/F65))</f>
        <v>0.9465101881785942</v>
      </c>
    </row>
    <row r="66" spans="2:11" s="99" customFormat="1" ht="12" customHeight="1">
      <c r="B66" s="129" t="s">
        <v>192</v>
      </c>
      <c r="C66" s="396">
        <f>SUM(E29:E32)</f>
        <v>5879.999999997381</v>
      </c>
      <c r="D66" s="388"/>
      <c r="E66" s="100">
        <f>SUM(H29:H32)</f>
        <v>1920.0000000009823</v>
      </c>
      <c r="F66" s="97">
        <f t="shared" si="5"/>
        <v>1469.9999999993452</v>
      </c>
      <c r="G66" s="98">
        <f t="shared" si="6"/>
        <v>480.00000000024556</v>
      </c>
      <c r="H66" s="389">
        <f t="shared" si="7"/>
        <v>1546.3828762626383</v>
      </c>
      <c r="I66" s="389"/>
      <c r="J66" s="390"/>
      <c r="K66" s="163">
        <f t="shared" si="8"/>
        <v>0.9506054564908928</v>
      </c>
    </row>
    <row r="67" spans="2:11" s="99" customFormat="1" ht="12" customHeight="1">
      <c r="B67" s="129" t="s">
        <v>193</v>
      </c>
      <c r="C67" s="396">
        <f>SUM(E33:E36)</f>
        <v>7319.999999996071</v>
      </c>
      <c r="D67" s="388"/>
      <c r="E67" s="100">
        <f>SUM(H33:H36)</f>
        <v>2159.9999999980355</v>
      </c>
      <c r="F67" s="97">
        <f t="shared" si="5"/>
        <v>1829.9999999990177</v>
      </c>
      <c r="G67" s="98">
        <f t="shared" si="6"/>
        <v>539.9999999995089</v>
      </c>
      <c r="H67" s="389">
        <f t="shared" si="7"/>
        <v>1908.0094339378604</v>
      </c>
      <c r="I67" s="389"/>
      <c r="J67" s="390"/>
      <c r="K67" s="163">
        <f t="shared" si="8"/>
        <v>0.9591147545964476</v>
      </c>
    </row>
    <row r="68" spans="2:11" s="99" customFormat="1" ht="12" customHeight="1">
      <c r="B68" s="129" t="s">
        <v>194</v>
      </c>
      <c r="C68" s="396">
        <f>SUM(E37:E40)</f>
        <v>6360.000000007858</v>
      </c>
      <c r="D68" s="388"/>
      <c r="E68" s="100">
        <f>SUM(H37:H40)</f>
        <v>2400.0000000005457</v>
      </c>
      <c r="F68" s="97">
        <f t="shared" si="5"/>
        <v>1590.0000000019645</v>
      </c>
      <c r="G68" s="98">
        <f t="shared" si="6"/>
        <v>600.0000000001364</v>
      </c>
      <c r="H68" s="389">
        <f t="shared" si="7"/>
        <v>1699.4410845941115</v>
      </c>
      <c r="I68" s="389"/>
      <c r="J68" s="390"/>
      <c r="K68" s="163">
        <f t="shared" si="8"/>
        <v>0.9356017189508599</v>
      </c>
    </row>
    <row r="69" spans="2:11" s="99" customFormat="1" ht="12" customHeight="1">
      <c r="B69" s="90" t="s">
        <v>195</v>
      </c>
      <c r="C69" s="396">
        <f>SUM(E41:E44)</f>
        <v>4319.999999996071</v>
      </c>
      <c r="D69" s="388"/>
      <c r="E69" s="100">
        <f>SUM(H41:H44)</f>
        <v>2160.000000000764</v>
      </c>
      <c r="F69" s="97">
        <f t="shared" si="5"/>
        <v>1079.9999999990177</v>
      </c>
      <c r="G69" s="98">
        <f t="shared" si="6"/>
        <v>540.000000000191</v>
      </c>
      <c r="H69" s="389">
        <f t="shared" si="7"/>
        <v>1207.4767078490934</v>
      </c>
      <c r="I69" s="389"/>
      <c r="J69" s="390"/>
      <c r="K69" s="163">
        <f t="shared" si="8"/>
        <v>0.8944271909996899</v>
      </c>
    </row>
    <row r="70" spans="2:11" s="273" customFormat="1" ht="17.25" customHeight="1" thickBot="1">
      <c r="B70" s="268" t="s">
        <v>62</v>
      </c>
      <c r="C70" s="459">
        <f>SUM(C64:D69)</f>
        <v>36719.99999999389</v>
      </c>
      <c r="D70" s="460"/>
      <c r="E70" s="269">
        <f>SUM(E64:E69)</f>
        <v>12719.999999999345</v>
      </c>
      <c r="F70" s="270">
        <f>C70/24</f>
        <v>1529.9999999997453</v>
      </c>
      <c r="G70" s="271">
        <f>E70/24</f>
        <v>529.9999999999727</v>
      </c>
      <c r="H70" s="461">
        <f t="shared" si="7"/>
        <v>1619.1973320133627</v>
      </c>
      <c r="I70" s="462"/>
      <c r="J70" s="463"/>
      <c r="K70" s="272">
        <f t="shared" si="8"/>
        <v>0.9449126241440218</v>
      </c>
    </row>
    <row r="74" ht="12" customHeight="1"/>
  </sheetData>
  <sheetProtection/>
  <mergeCells count="49">
    <mergeCell ref="C66:D66"/>
    <mergeCell ref="H66:J66"/>
    <mergeCell ref="C67:D67"/>
    <mergeCell ref="H67:J67"/>
    <mergeCell ref="C70:D70"/>
    <mergeCell ref="H70:J70"/>
    <mergeCell ref="C68:D68"/>
    <mergeCell ref="H68:J68"/>
    <mergeCell ref="C69:D69"/>
    <mergeCell ref="H69:J69"/>
    <mergeCell ref="C65:D65"/>
    <mergeCell ref="H65:J65"/>
    <mergeCell ref="B55:D55"/>
    <mergeCell ref="F55:G55"/>
    <mergeCell ref="B57:D57"/>
    <mergeCell ref="B60:E60"/>
    <mergeCell ref="F60:J60"/>
    <mergeCell ref="C64:D64"/>
    <mergeCell ref="H64:J64"/>
    <mergeCell ref="B61:B63"/>
    <mergeCell ref="C61:D63"/>
    <mergeCell ref="E61:E63"/>
    <mergeCell ref="F61:F63"/>
    <mergeCell ref="G61:G63"/>
    <mergeCell ref="H61:J63"/>
    <mergeCell ref="K60:K63"/>
    <mergeCell ref="G46:G47"/>
    <mergeCell ref="C48:D48"/>
    <mergeCell ref="C51:D51"/>
    <mergeCell ref="H48:J48"/>
    <mergeCell ref="C49:D49"/>
    <mergeCell ref="C50:D50"/>
    <mergeCell ref="H49:J49"/>
    <mergeCell ref="H50:J50"/>
    <mergeCell ref="H51:J51"/>
    <mergeCell ref="F46:F47"/>
    <mergeCell ref="B13:B19"/>
    <mergeCell ref="C46:D47"/>
    <mergeCell ref="B46:B47"/>
    <mergeCell ref="B45:E45"/>
    <mergeCell ref="E46:E47"/>
    <mergeCell ref="C10:I10"/>
    <mergeCell ref="F57:G57"/>
    <mergeCell ref="K45:K47"/>
    <mergeCell ref="I13:I19"/>
    <mergeCell ref="J13:J19"/>
    <mergeCell ref="K13:K19"/>
    <mergeCell ref="H46:J47"/>
    <mergeCell ref="F45:J45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U16384"/>
    </sheetView>
  </sheetViews>
  <sheetFormatPr defaultColWidth="9.140625" defaultRowHeight="12.75"/>
  <cols>
    <col min="1" max="1" width="2.421875" style="0" customWidth="1"/>
    <col min="2" max="2" width="6.00390625" style="0" customWidth="1"/>
    <col min="4" max="4" width="7.57421875" style="0" customWidth="1"/>
    <col min="5" max="5" width="11.7109375" style="0" customWidth="1"/>
    <col min="7" max="7" width="8.57421875" style="0" customWidth="1"/>
    <col min="8" max="8" width="10.7109375" style="0" customWidth="1"/>
    <col min="9" max="9" width="7.140625" style="0" customWidth="1"/>
    <col min="10" max="10" width="7.28125" style="0" customWidth="1"/>
    <col min="11" max="11" width="12.710937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148</v>
      </c>
      <c r="J3" s="170" t="s">
        <v>236</v>
      </c>
      <c r="K3" s="172"/>
    </row>
    <row r="4" spans="2:11" ht="13.5" customHeight="1">
      <c r="B4" t="s">
        <v>126</v>
      </c>
      <c r="H4" t="s">
        <v>146</v>
      </c>
      <c r="K4" s="172">
        <v>202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161</v>
      </c>
      <c r="G9" s="1" t="s">
        <v>269</v>
      </c>
    </row>
    <row r="11" ht="12.75">
      <c r="E11" t="s">
        <v>7</v>
      </c>
    </row>
    <row r="12" spans="2:8" ht="13.5" thickBot="1">
      <c r="B12" t="s">
        <v>222</v>
      </c>
      <c r="E12" s="260"/>
      <c r="F12" s="260"/>
      <c r="G12" s="260"/>
      <c r="H12" s="260"/>
    </row>
    <row r="13" spans="2:11" ht="13.5" customHeight="1">
      <c r="B13" s="417" t="s">
        <v>25</v>
      </c>
      <c r="C13" s="17" t="s">
        <v>9</v>
      </c>
      <c r="D13" s="4"/>
      <c r="E13" s="324" t="s">
        <v>207</v>
      </c>
      <c r="F13" s="3" t="s">
        <v>16</v>
      </c>
      <c r="G13" s="4"/>
      <c r="H13" s="324" t="s">
        <v>207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12000</v>
      </c>
      <c r="F16" s="6" t="s">
        <v>19</v>
      </c>
      <c r="G16" s="7"/>
      <c r="H16" s="32">
        <v>12000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81">
        <v>2466.91</v>
      </c>
      <c r="D20" s="166"/>
      <c r="E20" s="118"/>
      <c r="F20" s="381">
        <v>860.06</v>
      </c>
      <c r="G20" s="166"/>
      <c r="H20" s="85"/>
      <c r="I20" s="166"/>
      <c r="J20" s="166"/>
      <c r="K20" s="87"/>
    </row>
    <row r="21" spans="2:11" ht="12.75">
      <c r="B21" s="90" t="s">
        <v>27</v>
      </c>
      <c r="C21" s="14">
        <v>2467.02</v>
      </c>
      <c r="D21" s="126">
        <f>C21-C20</f>
        <v>0.11000000000012733</v>
      </c>
      <c r="E21" s="91">
        <f>D21*E16</f>
        <v>1320.000000001528</v>
      </c>
      <c r="F21" s="14">
        <v>860.06</v>
      </c>
      <c r="G21" s="126">
        <f aca="true" t="shared" si="0" ref="G21:G44">F21-F20</f>
        <v>0</v>
      </c>
      <c r="H21" s="91">
        <f>G21*H16</f>
        <v>0</v>
      </c>
      <c r="I21" s="126">
        <f aca="true" t="shared" si="1" ref="I21:I44">H21/E21</f>
        <v>0</v>
      </c>
      <c r="J21" s="126">
        <f aca="true" t="shared" si="2" ref="J21:J44">COS(ATAN(I21))</f>
        <v>1</v>
      </c>
      <c r="K21" s="119">
        <f aca="true" t="shared" si="3" ref="K21:K44">E21/J21</f>
        <v>1320.000000001528</v>
      </c>
    </row>
    <row r="22" spans="2:11" ht="12.75">
      <c r="B22" s="90" t="s">
        <v>28</v>
      </c>
      <c r="C22" s="14">
        <v>2467.06</v>
      </c>
      <c r="D22" s="126">
        <f>C22-C21</f>
        <v>0.03999999999996362</v>
      </c>
      <c r="E22" s="91">
        <f>D22*E16</f>
        <v>479.99999999956344</v>
      </c>
      <c r="F22" s="14">
        <v>860.07</v>
      </c>
      <c r="G22" s="126">
        <f t="shared" si="0"/>
        <v>0.010000000000104592</v>
      </c>
      <c r="H22" s="91">
        <f>G22*H16</f>
        <v>120.0000000012551</v>
      </c>
      <c r="I22" s="126">
        <f t="shared" si="1"/>
        <v>0.25000000000284217</v>
      </c>
      <c r="J22" s="126">
        <f t="shared" si="2"/>
        <v>0.9701425001446831</v>
      </c>
      <c r="K22" s="119">
        <f t="shared" si="3"/>
        <v>494.7726750740002</v>
      </c>
    </row>
    <row r="23" spans="2:11" ht="12.75">
      <c r="B23" s="90" t="s">
        <v>29</v>
      </c>
      <c r="C23" s="14">
        <v>2467.11</v>
      </c>
      <c r="D23" s="126">
        <f aca="true" t="shared" si="4" ref="D23:D44">C23-C22</f>
        <v>0.0500000000001819</v>
      </c>
      <c r="E23" s="91">
        <f>D23*E16</f>
        <v>600.0000000021828</v>
      </c>
      <c r="F23" s="14">
        <v>860.08</v>
      </c>
      <c r="G23" s="126">
        <f t="shared" si="0"/>
        <v>0.009999999999990905</v>
      </c>
      <c r="H23" s="91">
        <f>G23*H16</f>
        <v>119.99999999989086</v>
      </c>
      <c r="I23" s="126">
        <f t="shared" si="1"/>
        <v>0.19999999999909052</v>
      </c>
      <c r="J23" s="126">
        <f t="shared" si="2"/>
        <v>0.9805806756910916</v>
      </c>
      <c r="K23" s="119">
        <f t="shared" si="3"/>
        <v>611.8823416332532</v>
      </c>
    </row>
    <row r="24" spans="2:11" ht="12.75">
      <c r="B24" s="90" t="s">
        <v>30</v>
      </c>
      <c r="C24" s="14">
        <v>2467.15</v>
      </c>
      <c r="D24" s="126">
        <f t="shared" si="4"/>
        <v>0.03999999999996362</v>
      </c>
      <c r="E24" s="91">
        <f>D24*E16</f>
        <v>479.99999999956344</v>
      </c>
      <c r="F24" s="14">
        <v>860.09</v>
      </c>
      <c r="G24" s="126">
        <f t="shared" si="0"/>
        <v>0.009999999999990905</v>
      </c>
      <c r="H24" s="91">
        <f>G24*H16</f>
        <v>119.99999999989086</v>
      </c>
      <c r="I24" s="126">
        <f t="shared" si="1"/>
        <v>0.25</v>
      </c>
      <c r="J24" s="126">
        <f t="shared" si="2"/>
        <v>0.9701425001453319</v>
      </c>
      <c r="K24" s="119">
        <f t="shared" si="3"/>
        <v>494.7726750736693</v>
      </c>
    </row>
    <row r="25" spans="2:11" ht="12.75">
      <c r="B25" s="90" t="s">
        <v>31</v>
      </c>
      <c r="C25" s="14">
        <v>2467.18</v>
      </c>
      <c r="D25" s="126">
        <f t="shared" si="4"/>
        <v>0.02999999999974534</v>
      </c>
      <c r="E25" s="91">
        <f>D25*E16</f>
        <v>359.9999999969441</v>
      </c>
      <c r="F25" s="14">
        <v>860.1</v>
      </c>
      <c r="G25" s="126">
        <f t="shared" si="0"/>
        <v>0.009999999999990905</v>
      </c>
      <c r="H25" s="91">
        <f>G25*H16</f>
        <v>119.99999999989086</v>
      </c>
      <c r="I25" s="126">
        <f t="shared" si="1"/>
        <v>0.3333333333358597</v>
      </c>
      <c r="J25" s="126">
        <f t="shared" si="2"/>
        <v>0.9486832980497948</v>
      </c>
      <c r="K25" s="119">
        <f t="shared" si="3"/>
        <v>379.4733192172719</v>
      </c>
    </row>
    <row r="26" spans="2:11" ht="12.75">
      <c r="B26" s="90" t="s">
        <v>32</v>
      </c>
      <c r="C26" s="14">
        <v>2467.23</v>
      </c>
      <c r="D26" s="126">
        <f t="shared" si="4"/>
        <v>0.0500000000001819</v>
      </c>
      <c r="E26" s="91">
        <f>D26*E16</f>
        <v>600.0000000021828</v>
      </c>
      <c r="F26" s="14">
        <v>860.11</v>
      </c>
      <c r="G26" s="126">
        <f t="shared" si="0"/>
        <v>0.009999999999990905</v>
      </c>
      <c r="H26" s="91">
        <f>G26*H16</f>
        <v>119.99999999989086</v>
      </c>
      <c r="I26" s="126">
        <f t="shared" si="1"/>
        <v>0.19999999999909052</v>
      </c>
      <c r="J26" s="126">
        <f t="shared" si="2"/>
        <v>0.9805806756910916</v>
      </c>
      <c r="K26" s="119">
        <f t="shared" si="3"/>
        <v>611.8823416332532</v>
      </c>
    </row>
    <row r="27" spans="2:11" ht="12.75">
      <c r="B27" s="90" t="s">
        <v>33</v>
      </c>
      <c r="C27" s="14">
        <v>2467.25</v>
      </c>
      <c r="D27" s="126">
        <f t="shared" si="4"/>
        <v>0.01999999999998181</v>
      </c>
      <c r="E27" s="91">
        <f>D27*E16</f>
        <v>239.99999999978172</v>
      </c>
      <c r="F27" s="14">
        <v>860.12</v>
      </c>
      <c r="G27" s="126">
        <f t="shared" si="0"/>
        <v>0.009999999999990905</v>
      </c>
      <c r="H27" s="91">
        <f>G27*H16</f>
        <v>119.99999999989086</v>
      </c>
      <c r="I27" s="126">
        <f t="shared" si="1"/>
        <v>0.5</v>
      </c>
      <c r="J27" s="126">
        <f t="shared" si="2"/>
        <v>0.8944271909999159</v>
      </c>
      <c r="K27" s="119">
        <f t="shared" si="3"/>
        <v>268.3281572997307</v>
      </c>
    </row>
    <row r="28" spans="2:11" ht="12.75">
      <c r="B28" s="90" t="s">
        <v>34</v>
      </c>
      <c r="C28" s="14">
        <v>2467.3</v>
      </c>
      <c r="D28" s="126">
        <f t="shared" si="4"/>
        <v>0.0500000000001819</v>
      </c>
      <c r="E28" s="91">
        <f>D28*E16</f>
        <v>600.0000000021828</v>
      </c>
      <c r="F28" s="14">
        <v>860.13</v>
      </c>
      <c r="G28" s="126">
        <f t="shared" si="0"/>
        <v>0.009999999999990905</v>
      </c>
      <c r="H28" s="91">
        <f>G28*H16</f>
        <v>119.99999999989086</v>
      </c>
      <c r="I28" s="126">
        <f t="shared" si="1"/>
        <v>0.19999999999909052</v>
      </c>
      <c r="J28" s="126">
        <f t="shared" si="2"/>
        <v>0.9805806756910916</v>
      </c>
      <c r="K28" s="119">
        <f t="shared" si="3"/>
        <v>611.8823416332532</v>
      </c>
    </row>
    <row r="29" spans="2:11" ht="12.75">
      <c r="B29" s="90" t="s">
        <v>35</v>
      </c>
      <c r="C29" s="14">
        <v>2467.37</v>
      </c>
      <c r="D29" s="126">
        <f t="shared" si="4"/>
        <v>0.06999999999970896</v>
      </c>
      <c r="E29" s="91">
        <f>D29*E16</f>
        <v>839.9999999965075</v>
      </c>
      <c r="F29" s="14">
        <v>860.14</v>
      </c>
      <c r="G29" s="126">
        <f t="shared" si="0"/>
        <v>0.009999999999990905</v>
      </c>
      <c r="H29" s="91">
        <f>G29*H16</f>
        <v>119.99999999989086</v>
      </c>
      <c r="I29" s="126">
        <f t="shared" si="1"/>
        <v>0.1428571428576069</v>
      </c>
      <c r="J29" s="126">
        <f t="shared" si="2"/>
        <v>0.9899494936611022</v>
      </c>
      <c r="K29" s="119">
        <f t="shared" si="3"/>
        <v>848.5281374203843</v>
      </c>
    </row>
    <row r="30" spans="2:11" ht="12.75">
      <c r="B30" s="90" t="s">
        <v>36</v>
      </c>
      <c r="C30" s="14">
        <v>2467.43</v>
      </c>
      <c r="D30" s="126">
        <f t="shared" si="4"/>
        <v>0.05999999999994543</v>
      </c>
      <c r="E30" s="91">
        <f>D30*E16</f>
        <v>719.9999999993452</v>
      </c>
      <c r="F30" s="14">
        <v>860.15</v>
      </c>
      <c r="G30" s="126">
        <f t="shared" si="0"/>
        <v>0.009999999999990905</v>
      </c>
      <c r="H30" s="91">
        <f>G30*H16</f>
        <v>119.99999999989086</v>
      </c>
      <c r="I30" s="126">
        <f t="shared" si="1"/>
        <v>0.16666666666666666</v>
      </c>
      <c r="J30" s="126">
        <f t="shared" si="2"/>
        <v>0.9863939238321437</v>
      </c>
      <c r="K30" s="119">
        <f t="shared" si="3"/>
        <v>729.9315036351225</v>
      </c>
    </row>
    <row r="31" spans="2:11" ht="12.75">
      <c r="B31" s="90" t="s">
        <v>37</v>
      </c>
      <c r="C31" s="14">
        <v>2467.5</v>
      </c>
      <c r="D31" s="126">
        <f t="shared" si="4"/>
        <v>0.07000000000016371</v>
      </c>
      <c r="E31" s="91">
        <f>D31*E16</f>
        <v>840.0000000019645</v>
      </c>
      <c r="F31" s="14">
        <v>860.17</v>
      </c>
      <c r="G31" s="126">
        <f t="shared" si="0"/>
        <v>0.01999999999998181</v>
      </c>
      <c r="H31" s="91">
        <f>G31*H16</f>
        <v>239.99999999978172</v>
      </c>
      <c r="I31" s="126">
        <f t="shared" si="1"/>
        <v>0.28571428571335766</v>
      </c>
      <c r="J31" s="126">
        <f t="shared" si="2"/>
        <v>0.9615239476410589</v>
      </c>
      <c r="K31" s="119">
        <f t="shared" si="3"/>
        <v>873.6131867154911</v>
      </c>
    </row>
    <row r="32" spans="2:11" ht="12.75">
      <c r="B32" s="90" t="s">
        <v>38</v>
      </c>
      <c r="C32" s="14">
        <v>2467.58</v>
      </c>
      <c r="D32" s="126">
        <f t="shared" si="4"/>
        <v>0.07999999999992724</v>
      </c>
      <c r="E32" s="91">
        <f>D32*E16</f>
        <v>959.9999999991269</v>
      </c>
      <c r="F32" s="14">
        <v>860.19</v>
      </c>
      <c r="G32" s="126">
        <f t="shared" si="0"/>
        <v>0.020000000000095497</v>
      </c>
      <c r="H32" s="91">
        <f>G32*H16</f>
        <v>240.00000000114596</v>
      </c>
      <c r="I32" s="126">
        <f t="shared" si="1"/>
        <v>0.2500000000014211</v>
      </c>
      <c r="J32" s="126">
        <f t="shared" si="2"/>
        <v>0.9701425001450075</v>
      </c>
      <c r="K32" s="119">
        <f t="shared" si="3"/>
        <v>989.5453501476694</v>
      </c>
    </row>
    <row r="33" spans="2:11" ht="12.75">
      <c r="B33" s="90" t="s">
        <v>39</v>
      </c>
      <c r="C33" s="14">
        <v>2467.66</v>
      </c>
      <c r="D33" s="126">
        <f t="shared" si="4"/>
        <v>0.07999999999992724</v>
      </c>
      <c r="E33" s="91">
        <f>D33*E16</f>
        <v>959.9999999991269</v>
      </c>
      <c r="F33" s="14">
        <v>860.2</v>
      </c>
      <c r="G33" s="126">
        <f t="shared" si="0"/>
        <v>0.009999999999990905</v>
      </c>
      <c r="H33" s="91">
        <f>G33*H16</f>
        <v>119.99999999989086</v>
      </c>
      <c r="I33" s="126">
        <f t="shared" si="1"/>
        <v>0.125</v>
      </c>
      <c r="J33" s="126">
        <f t="shared" si="2"/>
        <v>0.9922778767136676</v>
      </c>
      <c r="K33" s="119">
        <f t="shared" si="3"/>
        <v>967.4709297949461</v>
      </c>
    </row>
    <row r="34" spans="2:11" ht="12.75">
      <c r="B34" s="90" t="s">
        <v>40</v>
      </c>
      <c r="C34" s="14">
        <v>2467.73</v>
      </c>
      <c r="D34" s="126">
        <f t="shared" si="4"/>
        <v>0.07000000000016371</v>
      </c>
      <c r="E34" s="91">
        <f>D34*E16</f>
        <v>840.0000000019645</v>
      </c>
      <c r="F34" s="14">
        <v>860.21</v>
      </c>
      <c r="G34" s="126">
        <f t="shared" si="0"/>
        <v>0.009999999999990905</v>
      </c>
      <c r="H34" s="91">
        <f>G34*H16</f>
        <v>119.99999999989086</v>
      </c>
      <c r="I34" s="126">
        <f t="shared" si="1"/>
        <v>0.14285714285667883</v>
      </c>
      <c r="J34" s="126">
        <f t="shared" si="2"/>
        <v>0.9899494936612309</v>
      </c>
      <c r="K34" s="119">
        <f t="shared" si="3"/>
        <v>848.5281374257863</v>
      </c>
    </row>
    <row r="35" spans="2:11" ht="12.75">
      <c r="B35" s="90" t="s">
        <v>41</v>
      </c>
      <c r="C35" s="14">
        <v>2467.81</v>
      </c>
      <c r="D35" s="126">
        <f t="shared" si="4"/>
        <v>0.07999999999992724</v>
      </c>
      <c r="E35" s="91">
        <f>D35*E16</f>
        <v>959.9999999991269</v>
      </c>
      <c r="F35" s="14">
        <v>860.22</v>
      </c>
      <c r="G35" s="126">
        <f t="shared" si="0"/>
        <v>0.009999999999990905</v>
      </c>
      <c r="H35" s="91">
        <f>G35*H16</f>
        <v>119.99999999989086</v>
      </c>
      <c r="I35" s="126">
        <f t="shared" si="1"/>
        <v>0.125</v>
      </c>
      <c r="J35" s="126">
        <f t="shared" si="2"/>
        <v>0.9922778767136676</v>
      </c>
      <c r="K35" s="119">
        <f t="shared" si="3"/>
        <v>967.4709297949461</v>
      </c>
    </row>
    <row r="36" spans="2:11" ht="12.75">
      <c r="B36" s="90" t="s">
        <v>42</v>
      </c>
      <c r="C36" s="14">
        <v>2467.91</v>
      </c>
      <c r="D36" s="126">
        <f t="shared" si="4"/>
        <v>0.09999999999990905</v>
      </c>
      <c r="E36" s="91">
        <f>D36*E16</f>
        <v>1199.9999999989086</v>
      </c>
      <c r="F36" s="14">
        <v>860.24</v>
      </c>
      <c r="G36" s="126">
        <f t="shared" si="0"/>
        <v>0.01999999999998181</v>
      </c>
      <c r="H36" s="91">
        <f>G36*H16</f>
        <v>239.99999999978172</v>
      </c>
      <c r="I36" s="126">
        <f t="shared" si="1"/>
        <v>0.2</v>
      </c>
      <c r="J36" s="126">
        <f t="shared" si="2"/>
        <v>0.9805806756909201</v>
      </c>
      <c r="K36" s="119">
        <f t="shared" si="3"/>
        <v>1223.7646832611554</v>
      </c>
    </row>
    <row r="37" spans="2:11" ht="12.75">
      <c r="B37" s="90" t="s">
        <v>43</v>
      </c>
      <c r="C37" s="14">
        <v>2467.97</v>
      </c>
      <c r="D37" s="126">
        <f t="shared" si="4"/>
        <v>0.05999999999994543</v>
      </c>
      <c r="E37" s="91">
        <f>D37*E16</f>
        <v>719.9999999993452</v>
      </c>
      <c r="F37" s="14">
        <v>860.26</v>
      </c>
      <c r="G37" s="126">
        <f t="shared" si="0"/>
        <v>0.01999999999998181</v>
      </c>
      <c r="H37" s="91">
        <f>G37*H16</f>
        <v>239.99999999978172</v>
      </c>
      <c r="I37" s="126">
        <f t="shared" si="1"/>
        <v>0.3333333333333333</v>
      </c>
      <c r="J37" s="126">
        <f t="shared" si="2"/>
        <v>0.9486832980505138</v>
      </c>
      <c r="K37" s="119">
        <f t="shared" si="3"/>
        <v>758.9466384397208</v>
      </c>
    </row>
    <row r="38" spans="2:11" ht="12.75">
      <c r="B38" s="90" t="s">
        <v>44</v>
      </c>
      <c r="C38" s="14">
        <v>2468.03</v>
      </c>
      <c r="D38" s="126">
        <f t="shared" si="4"/>
        <v>0.06000000000040018</v>
      </c>
      <c r="E38" s="91">
        <f>D38*E16</f>
        <v>720.0000000048021</v>
      </c>
      <c r="F38" s="14">
        <v>860.27</v>
      </c>
      <c r="G38" s="126">
        <f t="shared" si="0"/>
        <v>0.009999999999990905</v>
      </c>
      <c r="H38" s="91">
        <f>G38*H16</f>
        <v>119.99999999989086</v>
      </c>
      <c r="I38" s="126">
        <f t="shared" si="1"/>
        <v>0.16666666666540347</v>
      </c>
      <c r="J38" s="126">
        <f t="shared" si="2"/>
        <v>0.9863939238323458</v>
      </c>
      <c r="K38" s="119">
        <f t="shared" si="3"/>
        <v>729.9315036405052</v>
      </c>
    </row>
    <row r="39" spans="2:11" ht="12.75">
      <c r="B39" s="90" t="s">
        <v>45</v>
      </c>
      <c r="C39" s="14">
        <v>2468.11</v>
      </c>
      <c r="D39" s="126">
        <f t="shared" si="4"/>
        <v>0.07999999999992724</v>
      </c>
      <c r="E39" s="91">
        <f>D39*E16</f>
        <v>959.9999999991269</v>
      </c>
      <c r="F39" s="14">
        <v>860.29</v>
      </c>
      <c r="G39" s="126">
        <f t="shared" si="0"/>
        <v>0.01999999999998181</v>
      </c>
      <c r="H39" s="91">
        <f>G39*H16</f>
        <v>239.99999999978172</v>
      </c>
      <c r="I39" s="126">
        <f t="shared" si="1"/>
        <v>0.25</v>
      </c>
      <c r="J39" s="126">
        <f t="shared" si="2"/>
        <v>0.9701425001453319</v>
      </c>
      <c r="K39" s="119">
        <f t="shared" si="3"/>
        <v>989.5453501473386</v>
      </c>
    </row>
    <row r="40" spans="2:11" ht="12.75">
      <c r="B40" s="90" t="s">
        <v>46</v>
      </c>
      <c r="C40" s="14">
        <v>2468.18</v>
      </c>
      <c r="D40" s="126">
        <f t="shared" si="4"/>
        <v>0.06999999999970896</v>
      </c>
      <c r="E40" s="91">
        <f>D40*E16</f>
        <v>839.9999999965075</v>
      </c>
      <c r="F40" s="14">
        <v>860.31</v>
      </c>
      <c r="G40" s="126">
        <f t="shared" si="0"/>
        <v>0.01999999999998181</v>
      </c>
      <c r="H40" s="91">
        <f>G40*H16</f>
        <v>239.99999999978172</v>
      </c>
      <c r="I40" s="126">
        <f t="shared" si="1"/>
        <v>0.2857142857152138</v>
      </c>
      <c r="J40" s="126">
        <f t="shared" si="2"/>
        <v>0.9615239476405875</v>
      </c>
      <c r="K40" s="119">
        <f t="shared" si="3"/>
        <v>873.6131867102441</v>
      </c>
    </row>
    <row r="41" spans="2:11" ht="12.75">
      <c r="B41" s="90" t="s">
        <v>47</v>
      </c>
      <c r="C41" s="14">
        <v>2468.25</v>
      </c>
      <c r="D41" s="126">
        <f t="shared" si="4"/>
        <v>0.07000000000016371</v>
      </c>
      <c r="E41" s="91">
        <f>D41*E16</f>
        <v>840.0000000019645</v>
      </c>
      <c r="F41" s="14">
        <v>860.33</v>
      </c>
      <c r="G41" s="126">
        <f t="shared" si="0"/>
        <v>0.020000000000095497</v>
      </c>
      <c r="H41" s="91">
        <f>G41*H16</f>
        <v>240.00000000114596</v>
      </c>
      <c r="I41" s="126">
        <f t="shared" si="1"/>
        <v>0.28571428571498175</v>
      </c>
      <c r="J41" s="126">
        <f t="shared" si="2"/>
        <v>0.9615239476406464</v>
      </c>
      <c r="K41" s="119">
        <f t="shared" si="3"/>
        <v>873.6131867158659</v>
      </c>
    </row>
    <row r="42" spans="2:11" ht="12.75">
      <c r="B42" s="90" t="s">
        <v>48</v>
      </c>
      <c r="C42" s="14">
        <v>2468.31</v>
      </c>
      <c r="D42" s="126">
        <f t="shared" si="4"/>
        <v>0.05999999999994543</v>
      </c>
      <c r="E42" s="91">
        <f>D42*E16</f>
        <v>719.9999999993452</v>
      </c>
      <c r="F42" s="14">
        <v>860.34</v>
      </c>
      <c r="G42" s="126">
        <f t="shared" si="0"/>
        <v>0.009999999999990905</v>
      </c>
      <c r="H42" s="91">
        <f>G42*H16</f>
        <v>119.99999999989086</v>
      </c>
      <c r="I42" s="126">
        <f t="shared" si="1"/>
        <v>0.16666666666666666</v>
      </c>
      <c r="J42" s="126">
        <f t="shared" si="2"/>
        <v>0.9863939238321437</v>
      </c>
      <c r="K42" s="119">
        <f t="shared" si="3"/>
        <v>729.9315036351225</v>
      </c>
    </row>
    <row r="43" spans="2:11" ht="12.75">
      <c r="B43" s="90" t="s">
        <v>49</v>
      </c>
      <c r="C43" s="14">
        <v>2468.36</v>
      </c>
      <c r="D43" s="126">
        <f t="shared" si="4"/>
        <v>0.0500000000001819</v>
      </c>
      <c r="E43" s="91">
        <f>D43*E16</f>
        <v>600.0000000021828</v>
      </c>
      <c r="F43" s="14">
        <v>860.35</v>
      </c>
      <c r="G43" s="126">
        <f t="shared" si="0"/>
        <v>0.009999999999990905</v>
      </c>
      <c r="H43" s="91">
        <f>G43*H16</f>
        <v>119.99999999989086</v>
      </c>
      <c r="I43" s="126">
        <f t="shared" si="1"/>
        <v>0.19999999999909052</v>
      </c>
      <c r="J43" s="126">
        <f t="shared" si="2"/>
        <v>0.9805806756910916</v>
      </c>
      <c r="K43" s="119">
        <f t="shared" si="3"/>
        <v>611.8823416332532</v>
      </c>
    </row>
    <row r="44" spans="2:11" ht="13.5" thickBot="1">
      <c r="B44" s="93" t="s">
        <v>50</v>
      </c>
      <c r="C44" s="62">
        <v>2468.41</v>
      </c>
      <c r="D44" s="151">
        <f t="shared" si="4"/>
        <v>0.04999999999972715</v>
      </c>
      <c r="E44" s="94">
        <f>D44*E16</f>
        <v>599.9999999967258</v>
      </c>
      <c r="F44" s="62">
        <v>860.37</v>
      </c>
      <c r="G44" s="151">
        <f t="shared" si="0"/>
        <v>0.01999999999998181</v>
      </c>
      <c r="H44" s="94">
        <f>G44*H16</f>
        <v>239.99999999978172</v>
      </c>
      <c r="I44" s="151">
        <f t="shared" si="1"/>
        <v>0.400000000001819</v>
      </c>
      <c r="J44" s="151">
        <f t="shared" si="2"/>
        <v>0.928476690884677</v>
      </c>
      <c r="K44" s="121">
        <f t="shared" si="3"/>
        <v>646.2197768530194</v>
      </c>
    </row>
    <row r="45" spans="2:11" ht="16.5" customHeight="1">
      <c r="B45" s="415" t="s">
        <v>51</v>
      </c>
      <c r="C45" s="497"/>
      <c r="D45" s="497"/>
      <c r="E45" s="500"/>
      <c r="F45" s="534" t="s">
        <v>52</v>
      </c>
      <c r="G45" s="535"/>
      <c r="H45" s="535"/>
      <c r="I45" s="535"/>
      <c r="J45" s="536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4680.000000003929</v>
      </c>
      <c r="D48" s="507"/>
      <c r="E48" s="118">
        <f>SUM(H21:H28)</f>
        <v>840.0000000006003</v>
      </c>
      <c r="F48" s="118">
        <f>C48/8</f>
        <v>585.0000000004911</v>
      </c>
      <c r="G48" s="85">
        <f>E48/8</f>
        <v>105.00000000007503</v>
      </c>
      <c r="H48" s="510">
        <f>F48/K48</f>
        <v>594.3483826852652</v>
      </c>
      <c r="I48" s="510"/>
      <c r="J48" s="523"/>
      <c r="K48" s="132">
        <f>COS(ATAN(G48/F48))</f>
        <v>0.9842712069938879</v>
      </c>
    </row>
    <row r="49" spans="2:11" ht="12.75">
      <c r="B49" s="129" t="s">
        <v>60</v>
      </c>
      <c r="C49" s="509">
        <f>SUM(E29:E36)</f>
        <v>7319.999999996071</v>
      </c>
      <c r="D49" s="509"/>
      <c r="E49" s="106">
        <f>SUM(H29:H36)</f>
        <v>1320.0000000001637</v>
      </c>
      <c r="F49" s="106">
        <f>C49/8</f>
        <v>914.9999999995089</v>
      </c>
      <c r="G49" s="91">
        <f>E49/8</f>
        <v>165.00000000002046</v>
      </c>
      <c r="H49" s="389">
        <f>F49/K49</f>
        <v>929.7580330382244</v>
      </c>
      <c r="I49" s="389"/>
      <c r="J49" s="390"/>
      <c r="K49" s="141">
        <f>COS(ATAN(G49/F49))</f>
        <v>0.9841270174450767</v>
      </c>
    </row>
    <row r="50" spans="2:11" ht="12.75">
      <c r="B50" s="90" t="s">
        <v>61</v>
      </c>
      <c r="C50" s="509">
        <f>SUM(E37:E44)</f>
        <v>6000</v>
      </c>
      <c r="D50" s="509"/>
      <c r="E50" s="106">
        <f>SUM(H37:H44)</f>
        <v>1559.9999999999454</v>
      </c>
      <c r="F50" s="106">
        <f>C50/8</f>
        <v>750</v>
      </c>
      <c r="G50" s="91">
        <f>E50/8</f>
        <v>194.99999999999318</v>
      </c>
      <c r="H50" s="389">
        <f>F50/K50</f>
        <v>774.9354811853676</v>
      </c>
      <c r="I50" s="389"/>
      <c r="J50" s="390"/>
      <c r="K50" s="141">
        <f>COS(ATAN(G50/F50))</f>
        <v>0.9678225067882742</v>
      </c>
    </row>
    <row r="51" spans="2:11" ht="13.5" thickBot="1">
      <c r="B51" s="93" t="s">
        <v>62</v>
      </c>
      <c r="C51" s="508">
        <f>SUM(E21:E44)</f>
        <v>18000</v>
      </c>
      <c r="D51" s="508"/>
      <c r="E51" s="107">
        <f>SUM(H21:H44)</f>
        <v>3720.0000000007094</v>
      </c>
      <c r="F51" s="107">
        <f>C51/24</f>
        <v>750</v>
      </c>
      <c r="G51" s="94">
        <f>E51/24</f>
        <v>155.00000000002956</v>
      </c>
      <c r="H51" s="399">
        <f>F51/K51</f>
        <v>765.8492018667964</v>
      </c>
      <c r="I51" s="399"/>
      <c r="J51" s="400"/>
      <c r="K51" s="142">
        <f>COS(ATAN(G51/F51))</f>
        <v>0.9793050618474718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2880.0000000028376</v>
      </c>
      <c r="D64" s="392"/>
      <c r="E64" s="96">
        <f>SUM(H20:H24)</f>
        <v>360.0000000010368</v>
      </c>
      <c r="F64" s="97">
        <f aca="true" t="shared" si="5" ref="F64:F69">C64/4</f>
        <v>720.0000000007094</v>
      </c>
      <c r="G64" s="98">
        <f aca="true" t="shared" si="6" ref="G64:G69">E64/4</f>
        <v>90.0000000002592</v>
      </c>
      <c r="H64" s="471">
        <f>F64/K64</f>
        <v>725.6031973476055</v>
      </c>
      <c r="I64" s="472"/>
      <c r="J64" s="473"/>
      <c r="K64" s="163">
        <f>COS(ATAN(G64/F64))</f>
        <v>0.9922778767136388</v>
      </c>
    </row>
    <row r="65" spans="2:11" s="99" customFormat="1" ht="12" customHeight="1">
      <c r="B65" s="129" t="s">
        <v>191</v>
      </c>
      <c r="C65" s="396">
        <f>SUM(E25:E28)</f>
        <v>1800.0000000010914</v>
      </c>
      <c r="D65" s="388"/>
      <c r="E65" s="100">
        <f>SUM(H25:H28)</f>
        <v>479.99999999956344</v>
      </c>
      <c r="F65" s="97">
        <f t="shared" si="5"/>
        <v>450.00000000027285</v>
      </c>
      <c r="G65" s="98">
        <f t="shared" si="6"/>
        <v>119.99999999989086</v>
      </c>
      <c r="H65" s="389">
        <f aca="true" t="shared" si="7" ref="H65:H70">F65/K65</f>
        <v>465.72524088803624</v>
      </c>
      <c r="I65" s="389"/>
      <c r="J65" s="390"/>
      <c r="K65" s="163">
        <f aca="true" t="shared" si="8" ref="K65:K70">COS(ATAN(G65/F65))</f>
        <v>0.9662349396013435</v>
      </c>
    </row>
    <row r="66" spans="2:11" s="99" customFormat="1" ht="12" customHeight="1">
      <c r="B66" s="129" t="s">
        <v>192</v>
      </c>
      <c r="C66" s="396">
        <f>SUM(E29:E32)</f>
        <v>3359.999999996944</v>
      </c>
      <c r="D66" s="388"/>
      <c r="E66" s="100">
        <f>SUM(H29:H32)</f>
        <v>720.0000000007094</v>
      </c>
      <c r="F66" s="97">
        <f t="shared" si="5"/>
        <v>839.999999999236</v>
      </c>
      <c r="G66" s="98">
        <f t="shared" si="6"/>
        <v>180.00000000017735</v>
      </c>
      <c r="H66" s="389">
        <f t="shared" si="7"/>
        <v>859.0692637958713</v>
      </c>
      <c r="I66" s="389"/>
      <c r="J66" s="390"/>
      <c r="K66" s="163">
        <f t="shared" si="8"/>
        <v>0.9778024140773282</v>
      </c>
    </row>
    <row r="67" spans="2:11" s="99" customFormat="1" ht="12" customHeight="1">
      <c r="B67" s="129" t="s">
        <v>193</v>
      </c>
      <c r="C67" s="396">
        <f>SUM(E33:E36)</f>
        <v>3959.999999999127</v>
      </c>
      <c r="D67" s="388"/>
      <c r="E67" s="100">
        <f>SUM(H33:H36)</f>
        <v>599.9999999994543</v>
      </c>
      <c r="F67" s="97">
        <f t="shared" si="5"/>
        <v>989.9999999997817</v>
      </c>
      <c r="G67" s="98">
        <f t="shared" si="6"/>
        <v>149.99999999986358</v>
      </c>
      <c r="H67" s="389">
        <f t="shared" si="7"/>
        <v>1001.2991560964819</v>
      </c>
      <c r="I67" s="389"/>
      <c r="J67" s="390"/>
      <c r="K67" s="163">
        <f t="shared" si="8"/>
        <v>0.9887155042247819</v>
      </c>
    </row>
    <row r="68" spans="2:11" s="99" customFormat="1" ht="12" customHeight="1">
      <c r="B68" s="129" t="s">
        <v>194</v>
      </c>
      <c r="C68" s="396">
        <f>SUM(E37:E40)</f>
        <v>3239.9999999997817</v>
      </c>
      <c r="D68" s="388"/>
      <c r="E68" s="100">
        <f>SUM(H37:H40)</f>
        <v>839.999999999236</v>
      </c>
      <c r="F68" s="97">
        <f t="shared" si="5"/>
        <v>809.9999999999454</v>
      </c>
      <c r="G68" s="98">
        <f t="shared" si="6"/>
        <v>209.999999999809</v>
      </c>
      <c r="H68" s="389">
        <f t="shared" si="7"/>
        <v>836.7795408587804</v>
      </c>
      <c r="I68" s="389"/>
      <c r="J68" s="390"/>
      <c r="K68" s="163">
        <f t="shared" si="8"/>
        <v>0.9679968981658522</v>
      </c>
    </row>
    <row r="69" spans="2:11" s="99" customFormat="1" ht="12" customHeight="1">
      <c r="B69" s="90" t="s">
        <v>195</v>
      </c>
      <c r="C69" s="396">
        <f>SUM(E41:E44)</f>
        <v>2760.0000000002183</v>
      </c>
      <c r="D69" s="388"/>
      <c r="E69" s="100">
        <f>SUM(H41:H44)</f>
        <v>720.0000000007094</v>
      </c>
      <c r="F69" s="97">
        <f t="shared" si="5"/>
        <v>690.0000000000546</v>
      </c>
      <c r="G69" s="98">
        <f t="shared" si="6"/>
        <v>180.00000000017735</v>
      </c>
      <c r="H69" s="389">
        <f t="shared" si="7"/>
        <v>713.0918594403804</v>
      </c>
      <c r="I69" s="389"/>
      <c r="J69" s="390"/>
      <c r="K69" s="163">
        <f t="shared" si="8"/>
        <v>0.967617272396788</v>
      </c>
    </row>
    <row r="70" spans="2:11" s="273" customFormat="1" ht="14.25" customHeight="1" thickBot="1">
      <c r="B70" s="268" t="s">
        <v>62</v>
      </c>
      <c r="C70" s="459">
        <f>SUM(C64:D69)</f>
        <v>18000</v>
      </c>
      <c r="D70" s="460"/>
      <c r="E70" s="269">
        <f>SUM(E64:E69)</f>
        <v>3720.0000000007094</v>
      </c>
      <c r="F70" s="270">
        <f>C70/24</f>
        <v>750</v>
      </c>
      <c r="G70" s="271">
        <f>E70/24</f>
        <v>155.00000000002956</v>
      </c>
      <c r="H70" s="461">
        <f t="shared" si="7"/>
        <v>765.8492018667964</v>
      </c>
      <c r="I70" s="462"/>
      <c r="J70" s="463"/>
      <c r="K70" s="272">
        <f t="shared" si="8"/>
        <v>0.9793050618474718</v>
      </c>
    </row>
  </sheetData>
  <sheetProtection/>
  <mergeCells count="48">
    <mergeCell ref="C67:D67"/>
    <mergeCell ref="H67:J67"/>
    <mergeCell ref="K60:K63"/>
    <mergeCell ref="C64:D64"/>
    <mergeCell ref="H64:J64"/>
    <mergeCell ref="C66:D66"/>
    <mergeCell ref="C65:D65"/>
    <mergeCell ref="H65:J65"/>
    <mergeCell ref="K13:K19"/>
    <mergeCell ref="H46:J47"/>
    <mergeCell ref="H50:J50"/>
    <mergeCell ref="C70:D70"/>
    <mergeCell ref="H70:J70"/>
    <mergeCell ref="C68:D68"/>
    <mergeCell ref="H68:J68"/>
    <mergeCell ref="C69:D69"/>
    <mergeCell ref="H69:J69"/>
    <mergeCell ref="H66:J66"/>
    <mergeCell ref="C51:D51"/>
    <mergeCell ref="H51:J51"/>
    <mergeCell ref="C50:D50"/>
    <mergeCell ref="G46:G47"/>
    <mergeCell ref="C48:D48"/>
    <mergeCell ref="B61:B63"/>
    <mergeCell ref="C61:D63"/>
    <mergeCell ref="E61:E63"/>
    <mergeCell ref="F61:F63"/>
    <mergeCell ref="G61:G63"/>
    <mergeCell ref="H61:J63"/>
    <mergeCell ref="B60:E60"/>
    <mergeCell ref="F60:J60"/>
    <mergeCell ref="B13:B19"/>
    <mergeCell ref="C46:D47"/>
    <mergeCell ref="B46:B47"/>
    <mergeCell ref="B45:E45"/>
    <mergeCell ref="E46:E47"/>
    <mergeCell ref="B55:D55"/>
    <mergeCell ref="F55:G55"/>
    <mergeCell ref="B57:D57"/>
    <mergeCell ref="F57:G57"/>
    <mergeCell ref="H48:J48"/>
    <mergeCell ref="C49:D49"/>
    <mergeCell ref="K45:K47"/>
    <mergeCell ref="I13:I19"/>
    <mergeCell ref="J13:J19"/>
    <mergeCell ref="F45:J45"/>
    <mergeCell ref="F46:F47"/>
    <mergeCell ref="H49:J49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7">
      <selection activeCell="L7" sqref="L1:W16384"/>
    </sheetView>
  </sheetViews>
  <sheetFormatPr defaultColWidth="9.140625" defaultRowHeight="12.75"/>
  <cols>
    <col min="1" max="1" width="2.00390625" style="0" customWidth="1"/>
    <col min="2" max="2" width="6.00390625" style="0" customWidth="1"/>
    <col min="4" max="4" width="7.57421875" style="0" customWidth="1"/>
    <col min="5" max="5" width="11.00390625" style="0" customWidth="1"/>
    <col min="7" max="7" width="8.57421875" style="0" customWidth="1"/>
    <col min="8" max="8" width="9.28125" style="0" customWidth="1"/>
    <col min="9" max="9" width="4.8515625" style="0" customWidth="1"/>
    <col min="10" max="10" width="5.28125" style="0" customWidth="1"/>
  </cols>
  <sheetData>
    <row r="2" spans="2:10" ht="13.5" customHeight="1">
      <c r="B2" s="65" t="s">
        <v>196</v>
      </c>
      <c r="G2" t="s">
        <v>145</v>
      </c>
      <c r="J2" s="1">
        <v>47</v>
      </c>
    </row>
    <row r="3" spans="2:10" ht="13.5" customHeight="1">
      <c r="B3" s="64" t="s">
        <v>125</v>
      </c>
      <c r="G3" t="s">
        <v>149</v>
      </c>
      <c r="I3" s="170" t="s">
        <v>236</v>
      </c>
      <c r="J3" s="1"/>
    </row>
    <row r="4" spans="2:10" ht="13.5" customHeight="1">
      <c r="B4" t="s">
        <v>126</v>
      </c>
      <c r="G4" t="s">
        <v>146</v>
      </c>
      <c r="J4" s="1">
        <v>301</v>
      </c>
    </row>
    <row r="5" spans="2:7" ht="13.5" customHeight="1">
      <c r="B5" t="s">
        <v>127</v>
      </c>
      <c r="G5" t="s">
        <v>147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153</v>
      </c>
      <c r="F9" s="1" t="s">
        <v>269</v>
      </c>
    </row>
    <row r="11" ht="12.75">
      <c r="E11" t="s">
        <v>7</v>
      </c>
    </row>
    <row r="12" ht="13.5" thickBot="1">
      <c r="B12" t="s">
        <v>117</v>
      </c>
    </row>
    <row r="13" spans="2:11" ht="13.5" customHeight="1">
      <c r="B13" s="417" t="s">
        <v>25</v>
      </c>
      <c r="C13" s="17" t="s">
        <v>9</v>
      </c>
      <c r="D13" s="4"/>
      <c r="E13" s="323" t="s">
        <v>187</v>
      </c>
      <c r="F13" s="3" t="s">
        <v>16</v>
      </c>
      <c r="G13" s="4"/>
      <c r="H13" s="323" t="s">
        <v>187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12000</v>
      </c>
      <c r="F16" s="6" t="s">
        <v>19</v>
      </c>
      <c r="G16" s="7"/>
      <c r="H16" s="32">
        <v>12000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1">
        <v>201.36</v>
      </c>
      <c r="D20" s="166"/>
      <c r="E20" s="118"/>
      <c r="F20" s="301">
        <v>46.04</v>
      </c>
      <c r="G20" s="166"/>
      <c r="H20" s="85"/>
      <c r="I20" s="166"/>
      <c r="J20" s="166"/>
      <c r="K20" s="87"/>
    </row>
    <row r="21" spans="2:11" ht="12.75">
      <c r="B21" s="90" t="s">
        <v>27</v>
      </c>
      <c r="C21" s="302">
        <v>201.38</v>
      </c>
      <c r="D21" s="126">
        <f aca="true" t="shared" si="0" ref="D21:D44">C21-C20</f>
        <v>0.01999999999998181</v>
      </c>
      <c r="E21" s="91">
        <f>D21*E16</f>
        <v>239.99999999978172</v>
      </c>
      <c r="F21" s="302">
        <v>46.05</v>
      </c>
      <c r="G21" s="126">
        <f aca="true" t="shared" si="1" ref="G21:G44">F21-F20</f>
        <v>0.00999999999999801</v>
      </c>
      <c r="H21" s="91">
        <f>G21*H16</f>
        <v>119.99999999997613</v>
      </c>
      <c r="I21" s="126">
        <f aca="true" t="shared" si="2" ref="I21:I44">H21/E21</f>
        <v>0.5000000000003553</v>
      </c>
      <c r="J21" s="126">
        <f aca="true" t="shared" si="3" ref="J21:J44">COS(ATAN(I21))</f>
        <v>0.8944271909997887</v>
      </c>
      <c r="K21" s="119">
        <f aca="true" t="shared" si="4" ref="K21:K44">E21/J21</f>
        <v>268.32815729976886</v>
      </c>
    </row>
    <row r="22" spans="2:11" ht="12.75">
      <c r="B22" s="90" t="s">
        <v>28</v>
      </c>
      <c r="C22" s="302">
        <v>201.4</v>
      </c>
      <c r="D22" s="126">
        <f t="shared" si="0"/>
        <v>0.020000000000010232</v>
      </c>
      <c r="E22" s="91">
        <f>D22*E16</f>
        <v>240.00000000012278</v>
      </c>
      <c r="F22" s="302">
        <v>46.05</v>
      </c>
      <c r="G22" s="126">
        <f t="shared" si="1"/>
        <v>0</v>
      </c>
      <c r="H22" s="91">
        <f>G22*H16</f>
        <v>0</v>
      </c>
      <c r="I22" s="126">
        <f t="shared" si="2"/>
        <v>0</v>
      </c>
      <c r="J22" s="126">
        <f t="shared" si="3"/>
        <v>1</v>
      </c>
      <c r="K22" s="119">
        <f t="shared" si="4"/>
        <v>240.00000000012278</v>
      </c>
    </row>
    <row r="23" spans="2:11" ht="12.75">
      <c r="B23" s="90" t="s">
        <v>29</v>
      </c>
      <c r="C23" s="302">
        <v>201.42</v>
      </c>
      <c r="D23" s="126">
        <f t="shared" si="0"/>
        <v>0.01999999999998181</v>
      </c>
      <c r="E23" s="91">
        <f>D23*E16</f>
        <v>239.99999999978172</v>
      </c>
      <c r="F23" s="302">
        <v>46.05</v>
      </c>
      <c r="G23" s="126">
        <f t="shared" si="1"/>
        <v>0</v>
      </c>
      <c r="H23" s="91">
        <f>G23*H16</f>
        <v>0</v>
      </c>
      <c r="I23" s="126">
        <f t="shared" si="2"/>
        <v>0</v>
      </c>
      <c r="J23" s="126">
        <f t="shared" si="3"/>
        <v>1</v>
      </c>
      <c r="K23" s="119">
        <f t="shared" si="4"/>
        <v>239.99999999978172</v>
      </c>
    </row>
    <row r="24" spans="2:11" ht="12.75">
      <c r="B24" s="90" t="s">
        <v>30</v>
      </c>
      <c r="C24" s="302">
        <v>201.45</v>
      </c>
      <c r="D24" s="126">
        <f t="shared" si="0"/>
        <v>0.030000000000001137</v>
      </c>
      <c r="E24" s="91">
        <f>D24*E16</f>
        <v>360.00000000001364</v>
      </c>
      <c r="F24" s="302">
        <v>46.05</v>
      </c>
      <c r="G24" s="126">
        <f t="shared" si="1"/>
        <v>0</v>
      </c>
      <c r="H24" s="91">
        <f>G24*H16</f>
        <v>0</v>
      </c>
      <c r="I24" s="126">
        <f t="shared" si="2"/>
        <v>0</v>
      </c>
      <c r="J24" s="126">
        <f t="shared" si="3"/>
        <v>1</v>
      </c>
      <c r="K24" s="119">
        <f t="shared" si="4"/>
        <v>360.00000000001364</v>
      </c>
    </row>
    <row r="25" spans="2:11" ht="12.75">
      <c r="B25" s="90" t="s">
        <v>31</v>
      </c>
      <c r="C25" s="302">
        <v>201.48</v>
      </c>
      <c r="D25" s="126">
        <f t="shared" si="0"/>
        <v>0.030000000000001137</v>
      </c>
      <c r="E25" s="91">
        <f>D25*E16</f>
        <v>360.00000000001364</v>
      </c>
      <c r="F25" s="302">
        <v>46.05</v>
      </c>
      <c r="G25" s="126">
        <f t="shared" si="1"/>
        <v>0</v>
      </c>
      <c r="H25" s="91">
        <f>G25*H16</f>
        <v>0</v>
      </c>
      <c r="I25" s="126">
        <f t="shared" si="2"/>
        <v>0</v>
      </c>
      <c r="J25" s="126">
        <f t="shared" si="3"/>
        <v>1</v>
      </c>
      <c r="K25" s="119">
        <f t="shared" si="4"/>
        <v>360.00000000001364</v>
      </c>
    </row>
    <row r="26" spans="2:11" ht="12.75">
      <c r="B26" s="90" t="s">
        <v>32</v>
      </c>
      <c r="C26" s="302">
        <v>201.5</v>
      </c>
      <c r="D26" s="126">
        <f t="shared" si="0"/>
        <v>0.020000000000010232</v>
      </c>
      <c r="E26" s="91">
        <f>D26*E16</f>
        <v>240.00000000012278</v>
      </c>
      <c r="F26" s="302">
        <v>46.05</v>
      </c>
      <c r="G26" s="126">
        <f t="shared" si="1"/>
        <v>0</v>
      </c>
      <c r="H26" s="91">
        <f>G26*H16</f>
        <v>0</v>
      </c>
      <c r="I26" s="126">
        <f t="shared" si="2"/>
        <v>0</v>
      </c>
      <c r="J26" s="126">
        <f t="shared" si="3"/>
        <v>1</v>
      </c>
      <c r="K26" s="119">
        <f t="shared" si="4"/>
        <v>240.00000000012278</v>
      </c>
    </row>
    <row r="27" spans="2:11" ht="12.75">
      <c r="B27" s="90" t="s">
        <v>33</v>
      </c>
      <c r="C27" s="302">
        <v>201.53</v>
      </c>
      <c r="D27" s="126">
        <f t="shared" si="0"/>
        <v>0.030000000000001137</v>
      </c>
      <c r="E27" s="91">
        <f>D27*E16</f>
        <v>360.00000000001364</v>
      </c>
      <c r="F27" s="302">
        <v>46.06</v>
      </c>
      <c r="G27" s="126">
        <f t="shared" si="1"/>
        <v>0.010000000000005116</v>
      </c>
      <c r="H27" s="91">
        <f>G27*H16</f>
        <v>120.00000000006139</v>
      </c>
      <c r="I27" s="126">
        <f t="shared" si="2"/>
        <v>0.33333333333349124</v>
      </c>
      <c r="J27" s="126">
        <f t="shared" si="3"/>
        <v>0.9486832980504689</v>
      </c>
      <c r="K27" s="119">
        <f t="shared" si="4"/>
        <v>379.47331922023784</v>
      </c>
    </row>
    <row r="28" spans="2:11" ht="12.75">
      <c r="B28" s="90" t="s">
        <v>34</v>
      </c>
      <c r="C28" s="302">
        <v>201.57</v>
      </c>
      <c r="D28" s="126">
        <f t="shared" si="0"/>
        <v>0.03999999999999204</v>
      </c>
      <c r="E28" s="91">
        <f>D28*E16</f>
        <v>479.9999999999045</v>
      </c>
      <c r="F28" s="302">
        <v>46.06</v>
      </c>
      <c r="G28" s="126">
        <f t="shared" si="1"/>
        <v>0</v>
      </c>
      <c r="H28" s="91">
        <f>G28*H16</f>
        <v>0</v>
      </c>
      <c r="I28" s="126">
        <f t="shared" si="2"/>
        <v>0</v>
      </c>
      <c r="J28" s="126">
        <f t="shared" si="3"/>
        <v>1</v>
      </c>
      <c r="K28" s="119">
        <f t="shared" si="4"/>
        <v>479.9999999999045</v>
      </c>
    </row>
    <row r="29" spans="2:11" ht="12.75">
      <c r="B29" s="90" t="s">
        <v>35</v>
      </c>
      <c r="C29" s="302">
        <v>201.61</v>
      </c>
      <c r="D29" s="126">
        <f t="shared" si="0"/>
        <v>0.040000000000020464</v>
      </c>
      <c r="E29" s="91">
        <f>D29*E16</f>
        <v>480.00000000024556</v>
      </c>
      <c r="F29" s="302">
        <v>46.07</v>
      </c>
      <c r="G29" s="126">
        <f t="shared" si="1"/>
        <v>0.00999999999999801</v>
      </c>
      <c r="H29" s="91">
        <f>G29*H16</f>
        <v>119.99999999997613</v>
      </c>
      <c r="I29" s="126">
        <f t="shared" si="2"/>
        <v>0.24999999999982236</v>
      </c>
      <c r="J29" s="126">
        <f t="shared" si="3"/>
        <v>0.9701425001453724</v>
      </c>
      <c r="K29" s="119">
        <f t="shared" si="4"/>
        <v>494.77267507435175</v>
      </c>
    </row>
    <row r="30" spans="2:11" ht="12.75">
      <c r="B30" s="90" t="s">
        <v>36</v>
      </c>
      <c r="C30" s="302">
        <v>201.65</v>
      </c>
      <c r="D30" s="126">
        <f t="shared" si="0"/>
        <v>0.03999999999999204</v>
      </c>
      <c r="E30" s="91">
        <f>D30*E16</f>
        <v>479.9999999999045</v>
      </c>
      <c r="F30" s="302">
        <v>46.08</v>
      </c>
      <c r="G30" s="126">
        <f t="shared" si="1"/>
        <v>0.00999999999999801</v>
      </c>
      <c r="H30" s="91">
        <f>G30*H16</f>
        <v>119.99999999997613</v>
      </c>
      <c r="I30" s="126">
        <f t="shared" si="2"/>
        <v>0.25</v>
      </c>
      <c r="J30" s="126">
        <f t="shared" si="3"/>
        <v>0.9701425001453319</v>
      </c>
      <c r="K30" s="119">
        <f t="shared" si="4"/>
        <v>494.77267507402087</v>
      </c>
    </row>
    <row r="31" spans="2:11" ht="12.75">
      <c r="B31" s="90" t="s">
        <v>37</v>
      </c>
      <c r="C31" s="302">
        <v>201.72</v>
      </c>
      <c r="D31" s="126">
        <f t="shared" si="0"/>
        <v>0.06999999999999318</v>
      </c>
      <c r="E31" s="91">
        <f>D31*E16</f>
        <v>839.9999999999181</v>
      </c>
      <c r="F31" s="302">
        <v>46.09</v>
      </c>
      <c r="G31" s="126">
        <f t="shared" si="1"/>
        <v>0.010000000000005116</v>
      </c>
      <c r="H31" s="91">
        <f>G31*H16</f>
        <v>120.00000000006139</v>
      </c>
      <c r="I31" s="126">
        <f t="shared" si="2"/>
        <v>0.14285714285722986</v>
      </c>
      <c r="J31" s="126">
        <f t="shared" si="3"/>
        <v>0.9899494936611545</v>
      </c>
      <c r="K31" s="119">
        <f t="shared" si="4"/>
        <v>848.5281374237846</v>
      </c>
    </row>
    <row r="32" spans="2:11" ht="12.75">
      <c r="B32" s="90" t="s">
        <v>38</v>
      </c>
      <c r="C32" s="302">
        <v>201.77</v>
      </c>
      <c r="D32" s="126">
        <f t="shared" si="0"/>
        <v>0.05000000000001137</v>
      </c>
      <c r="E32" s="91">
        <f>D32*E16</f>
        <v>600.0000000001364</v>
      </c>
      <c r="F32" s="302">
        <v>46.1</v>
      </c>
      <c r="G32" s="126">
        <f t="shared" si="1"/>
        <v>0.00999999999999801</v>
      </c>
      <c r="H32" s="91">
        <f>G32*H16</f>
        <v>119.99999999997613</v>
      </c>
      <c r="I32" s="126">
        <f t="shared" si="2"/>
        <v>0.19999999999991475</v>
      </c>
      <c r="J32" s="126">
        <f t="shared" si="3"/>
        <v>0.9805806756909362</v>
      </c>
      <c r="K32" s="119">
        <f t="shared" si="4"/>
        <v>611.8823416312633</v>
      </c>
    </row>
    <row r="33" spans="2:11" ht="12.75">
      <c r="B33" s="90" t="s">
        <v>39</v>
      </c>
      <c r="C33" s="302">
        <v>201.83</v>
      </c>
      <c r="D33" s="126">
        <f t="shared" si="0"/>
        <v>0.060000000000002274</v>
      </c>
      <c r="E33" s="91">
        <f>D33*E16</f>
        <v>720.0000000000273</v>
      </c>
      <c r="F33" s="302">
        <v>46.1</v>
      </c>
      <c r="G33" s="126">
        <f t="shared" si="1"/>
        <v>0</v>
      </c>
      <c r="H33" s="91">
        <f>G33*H16</f>
        <v>0</v>
      </c>
      <c r="I33" s="126">
        <f t="shared" si="2"/>
        <v>0</v>
      </c>
      <c r="J33" s="126">
        <f t="shared" si="3"/>
        <v>1</v>
      </c>
      <c r="K33" s="119">
        <f t="shared" si="4"/>
        <v>720.0000000000273</v>
      </c>
    </row>
    <row r="34" spans="2:11" ht="12.75">
      <c r="B34" s="90" t="s">
        <v>40</v>
      </c>
      <c r="C34" s="302">
        <v>201.88</v>
      </c>
      <c r="D34" s="126">
        <f t="shared" si="0"/>
        <v>0.04999999999998295</v>
      </c>
      <c r="E34" s="91">
        <f>D34*E16</f>
        <v>599.9999999997954</v>
      </c>
      <c r="F34" s="302">
        <v>46.11</v>
      </c>
      <c r="G34" s="126">
        <f t="shared" si="1"/>
        <v>0.00999999999999801</v>
      </c>
      <c r="H34" s="91">
        <f>G34*H16</f>
        <v>119.99999999997613</v>
      </c>
      <c r="I34" s="126">
        <f t="shared" si="2"/>
        <v>0.20000000000002843</v>
      </c>
      <c r="J34" s="126">
        <f t="shared" si="3"/>
        <v>0.9805806756909148</v>
      </c>
      <c r="K34" s="119">
        <f t="shared" si="4"/>
        <v>611.8823416309289</v>
      </c>
    </row>
    <row r="35" spans="2:11" ht="12.75">
      <c r="B35" s="90" t="s">
        <v>41</v>
      </c>
      <c r="C35" s="302">
        <v>201.93</v>
      </c>
      <c r="D35" s="126">
        <f t="shared" si="0"/>
        <v>0.05000000000001137</v>
      </c>
      <c r="E35" s="91">
        <f>D35*E16</f>
        <v>600.0000000001364</v>
      </c>
      <c r="F35" s="302">
        <v>46.12</v>
      </c>
      <c r="G35" s="126">
        <f t="shared" si="1"/>
        <v>0.00999999999999801</v>
      </c>
      <c r="H35" s="91">
        <f>G35*H16</f>
        <v>119.99999999997613</v>
      </c>
      <c r="I35" s="126">
        <f t="shared" si="2"/>
        <v>0.19999999999991475</v>
      </c>
      <c r="J35" s="126">
        <f t="shared" si="3"/>
        <v>0.9805806756909362</v>
      </c>
      <c r="K35" s="119">
        <f t="shared" si="4"/>
        <v>611.8823416312633</v>
      </c>
    </row>
    <row r="36" spans="2:11" ht="12.75">
      <c r="B36" s="90" t="s">
        <v>42</v>
      </c>
      <c r="C36" s="302">
        <v>201.97</v>
      </c>
      <c r="D36" s="126">
        <f t="shared" si="0"/>
        <v>0.03999999999999204</v>
      </c>
      <c r="E36" s="91">
        <f>D36*E16</f>
        <v>479.9999999999045</v>
      </c>
      <c r="F36" s="302">
        <v>46.12</v>
      </c>
      <c r="G36" s="126">
        <f t="shared" si="1"/>
        <v>0</v>
      </c>
      <c r="H36" s="91">
        <f>G36*H16</f>
        <v>0</v>
      </c>
      <c r="I36" s="126">
        <f t="shared" si="2"/>
        <v>0</v>
      </c>
      <c r="J36" s="126">
        <f t="shared" si="3"/>
        <v>1</v>
      </c>
      <c r="K36" s="119">
        <f t="shared" si="4"/>
        <v>479.9999999999045</v>
      </c>
    </row>
    <row r="37" spans="2:11" ht="12.75">
      <c r="B37" s="90" t="s">
        <v>43</v>
      </c>
      <c r="C37" s="302">
        <v>202.04</v>
      </c>
      <c r="D37" s="126">
        <f t="shared" si="0"/>
        <v>0.06999999999999318</v>
      </c>
      <c r="E37" s="91">
        <f>D37*E16</f>
        <v>839.9999999999181</v>
      </c>
      <c r="F37" s="302">
        <v>46.13</v>
      </c>
      <c r="G37" s="126">
        <f t="shared" si="1"/>
        <v>0.010000000000005116</v>
      </c>
      <c r="H37" s="91">
        <f>G37*H16</f>
        <v>120.00000000006139</v>
      </c>
      <c r="I37" s="126">
        <f t="shared" si="2"/>
        <v>0.14285714285722986</v>
      </c>
      <c r="J37" s="126">
        <f t="shared" si="3"/>
        <v>0.9899494936611545</v>
      </c>
      <c r="K37" s="119">
        <f t="shared" si="4"/>
        <v>848.5281374237846</v>
      </c>
    </row>
    <row r="38" spans="2:11" ht="12.75">
      <c r="B38" s="90" t="s">
        <v>44</v>
      </c>
      <c r="C38" s="302">
        <v>202.09</v>
      </c>
      <c r="D38" s="126">
        <f t="shared" si="0"/>
        <v>0.05000000000001137</v>
      </c>
      <c r="E38" s="91">
        <f>D38*E16</f>
        <v>600.0000000001364</v>
      </c>
      <c r="F38" s="302">
        <v>46.14</v>
      </c>
      <c r="G38" s="126">
        <f t="shared" si="1"/>
        <v>0.00999999999999801</v>
      </c>
      <c r="H38" s="91">
        <f>G38*H16</f>
        <v>119.99999999997613</v>
      </c>
      <c r="I38" s="126">
        <f t="shared" si="2"/>
        <v>0.19999999999991475</v>
      </c>
      <c r="J38" s="126">
        <f t="shared" si="3"/>
        <v>0.9805806756909362</v>
      </c>
      <c r="K38" s="119">
        <f t="shared" si="4"/>
        <v>611.8823416312633</v>
      </c>
    </row>
    <row r="39" spans="2:11" ht="12.75">
      <c r="B39" s="90" t="s">
        <v>45</v>
      </c>
      <c r="C39" s="302">
        <v>202.14</v>
      </c>
      <c r="D39" s="126">
        <f t="shared" si="0"/>
        <v>0.04999999999998295</v>
      </c>
      <c r="E39" s="91">
        <f>D39*E16</f>
        <v>599.9999999997954</v>
      </c>
      <c r="F39" s="302">
        <v>46.15</v>
      </c>
      <c r="G39" s="126">
        <f t="shared" si="1"/>
        <v>0.00999999999999801</v>
      </c>
      <c r="H39" s="91">
        <f>G39*H16</f>
        <v>119.99999999997613</v>
      </c>
      <c r="I39" s="126">
        <f t="shared" si="2"/>
        <v>0.20000000000002843</v>
      </c>
      <c r="J39" s="126">
        <f t="shared" si="3"/>
        <v>0.9805806756909148</v>
      </c>
      <c r="K39" s="119">
        <f t="shared" si="4"/>
        <v>611.8823416309289</v>
      </c>
    </row>
    <row r="40" spans="2:11" ht="12.75">
      <c r="B40" s="90" t="s">
        <v>46</v>
      </c>
      <c r="C40" s="302">
        <v>202.19</v>
      </c>
      <c r="D40" s="126">
        <f t="shared" si="0"/>
        <v>0.05000000000001137</v>
      </c>
      <c r="E40" s="91">
        <f>D40*E16</f>
        <v>600.0000000001364</v>
      </c>
      <c r="F40" s="302">
        <v>46.15</v>
      </c>
      <c r="G40" s="126">
        <f t="shared" si="1"/>
        <v>0</v>
      </c>
      <c r="H40" s="91">
        <f>G40*H16</f>
        <v>0</v>
      </c>
      <c r="I40" s="126">
        <f t="shared" si="2"/>
        <v>0</v>
      </c>
      <c r="J40" s="126">
        <f t="shared" si="3"/>
        <v>1</v>
      </c>
      <c r="K40" s="119">
        <f t="shared" si="4"/>
        <v>600.0000000001364</v>
      </c>
    </row>
    <row r="41" spans="2:11" ht="12.75">
      <c r="B41" s="90" t="s">
        <v>47</v>
      </c>
      <c r="C41" s="302">
        <v>202.23</v>
      </c>
      <c r="D41" s="126">
        <f t="shared" si="0"/>
        <v>0.03999999999999204</v>
      </c>
      <c r="E41" s="91">
        <f>D41*E16</f>
        <v>479.9999999999045</v>
      </c>
      <c r="F41" s="302">
        <v>46.16</v>
      </c>
      <c r="G41" s="126">
        <f t="shared" si="1"/>
        <v>0.00999999999999801</v>
      </c>
      <c r="H41" s="91">
        <f>G41*H16</f>
        <v>119.99999999997613</v>
      </c>
      <c r="I41" s="126">
        <f t="shared" si="2"/>
        <v>0.25</v>
      </c>
      <c r="J41" s="126">
        <f t="shared" si="3"/>
        <v>0.9701425001453319</v>
      </c>
      <c r="K41" s="119">
        <f t="shared" si="4"/>
        <v>494.77267507402087</v>
      </c>
    </row>
    <row r="42" spans="2:11" ht="12.75">
      <c r="B42" s="90" t="s">
        <v>48</v>
      </c>
      <c r="C42" s="302">
        <v>202.27</v>
      </c>
      <c r="D42" s="126">
        <f t="shared" si="0"/>
        <v>0.040000000000020464</v>
      </c>
      <c r="E42" s="91">
        <f>D42*E16</f>
        <v>480.00000000024556</v>
      </c>
      <c r="F42" s="302">
        <v>46.16</v>
      </c>
      <c r="G42" s="126">
        <f t="shared" si="1"/>
        <v>0</v>
      </c>
      <c r="H42" s="91">
        <f>G42*H16</f>
        <v>0</v>
      </c>
      <c r="I42" s="126">
        <f t="shared" si="2"/>
        <v>0</v>
      </c>
      <c r="J42" s="126">
        <f t="shared" si="3"/>
        <v>1</v>
      </c>
      <c r="K42" s="119">
        <f t="shared" si="4"/>
        <v>480.00000000024556</v>
      </c>
    </row>
    <row r="43" spans="2:11" ht="12.75">
      <c r="B43" s="90" t="s">
        <v>49</v>
      </c>
      <c r="C43" s="302">
        <v>202.29</v>
      </c>
      <c r="D43" s="126">
        <f t="shared" si="0"/>
        <v>0.01999999999998181</v>
      </c>
      <c r="E43" s="91">
        <f>D43*E16</f>
        <v>239.99999999978172</v>
      </c>
      <c r="F43" s="302">
        <v>46.17</v>
      </c>
      <c r="G43" s="126">
        <f t="shared" si="1"/>
        <v>0.010000000000005116</v>
      </c>
      <c r="H43" s="91">
        <f>G43*H16</f>
        <v>120.00000000006139</v>
      </c>
      <c r="I43" s="126">
        <f t="shared" si="2"/>
        <v>0.5000000000007105</v>
      </c>
      <c r="J43" s="126">
        <f t="shared" si="3"/>
        <v>0.8944271909996617</v>
      </c>
      <c r="K43" s="119">
        <f t="shared" si="4"/>
        <v>268.32815729980695</v>
      </c>
    </row>
    <row r="44" spans="2:11" ht="13.5" thickBot="1">
      <c r="B44" s="93" t="s">
        <v>50</v>
      </c>
      <c r="C44" s="302">
        <v>203.01</v>
      </c>
      <c r="D44" s="151">
        <f t="shared" si="0"/>
        <v>0.7199999999999989</v>
      </c>
      <c r="E44" s="94">
        <f>D44*E16</f>
        <v>8639.999999999985</v>
      </c>
      <c r="F44" s="303">
        <v>46.17</v>
      </c>
      <c r="G44" s="151">
        <f t="shared" si="1"/>
        <v>0</v>
      </c>
      <c r="H44" s="94">
        <f>G44*H16</f>
        <v>0</v>
      </c>
      <c r="I44" s="151">
        <f t="shared" si="2"/>
        <v>0</v>
      </c>
      <c r="J44" s="151">
        <f t="shared" si="3"/>
        <v>1</v>
      </c>
      <c r="K44" s="121">
        <f t="shared" si="4"/>
        <v>8639.999999999985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2519.9999999997544</v>
      </c>
      <c r="D48" s="507"/>
      <c r="E48" s="118">
        <f>SUM(H21:H28)</f>
        <v>240.00000000003752</v>
      </c>
      <c r="F48" s="118">
        <f>C48/8</f>
        <v>314.9999999999693</v>
      </c>
      <c r="G48" s="85">
        <f>E48/8</f>
        <v>30.00000000000469</v>
      </c>
      <c r="H48" s="510">
        <f>F48/K48</f>
        <v>316.4253466459047</v>
      </c>
      <c r="I48" s="510"/>
      <c r="J48" s="523"/>
      <c r="K48" s="164">
        <f>COS(ATAN(G48/F48))</f>
        <v>0.9954954725939499</v>
      </c>
    </row>
    <row r="49" spans="2:11" ht="12.75">
      <c r="B49" s="129" t="s">
        <v>60</v>
      </c>
      <c r="C49" s="509">
        <f>SUM(E29:E36)</f>
        <v>4800.000000000068</v>
      </c>
      <c r="D49" s="509"/>
      <c r="E49" s="106">
        <f>SUM(H29:H36)</f>
        <v>719.999999999942</v>
      </c>
      <c r="F49" s="106">
        <f>C49/8</f>
        <v>600.0000000000085</v>
      </c>
      <c r="G49" s="91">
        <f>E49/8</f>
        <v>89.99999999999275</v>
      </c>
      <c r="H49" s="389">
        <f>F49/K49</f>
        <v>606.7124524847079</v>
      </c>
      <c r="I49" s="389"/>
      <c r="J49" s="390"/>
      <c r="K49" s="242">
        <f>COS(ATAN(G49/F49))</f>
        <v>0.9889363528682996</v>
      </c>
    </row>
    <row r="50" spans="2:11" ht="12.75">
      <c r="B50" s="90" t="s">
        <v>61</v>
      </c>
      <c r="C50" s="509">
        <f>SUM(E37:E44)</f>
        <v>12479.999999999904</v>
      </c>
      <c r="D50" s="509"/>
      <c r="E50" s="106">
        <f>SUM(H37:H44)</f>
        <v>600.0000000000512</v>
      </c>
      <c r="F50" s="106">
        <f>C50/8</f>
        <v>1559.999999999988</v>
      </c>
      <c r="G50" s="91">
        <f>E50/8</f>
        <v>75.0000000000064</v>
      </c>
      <c r="H50" s="389">
        <f>F50/K50</f>
        <v>1561.8018440250235</v>
      </c>
      <c r="I50" s="389"/>
      <c r="J50" s="390"/>
      <c r="K50" s="242">
        <f>COS(ATAN(G50/F50))</f>
        <v>0.9988463043298811</v>
      </c>
    </row>
    <row r="51" spans="2:11" ht="13.5" thickBot="1">
      <c r="B51" s="93" t="s">
        <v>62</v>
      </c>
      <c r="C51" s="508">
        <f>SUM(E21:E44)</f>
        <v>19799.999999999724</v>
      </c>
      <c r="D51" s="508"/>
      <c r="E51" s="107">
        <f>SUM(H21:H44)</f>
        <v>1560.0000000000307</v>
      </c>
      <c r="F51" s="107">
        <f>C51/24</f>
        <v>824.9999999999885</v>
      </c>
      <c r="G51" s="94">
        <f>E51/24</f>
        <v>65.00000000000128</v>
      </c>
      <c r="H51" s="399">
        <f>F51/K51</f>
        <v>827.5566445869317</v>
      </c>
      <c r="I51" s="399"/>
      <c r="J51" s="400"/>
      <c r="K51" s="194">
        <f>COS(ATAN(G51/F51))</f>
        <v>0.9969106107676541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1079.9999999996999</v>
      </c>
      <c r="D64" s="392"/>
      <c r="E64" s="96">
        <f>SUM(H20:H24)</f>
        <v>119.99999999997613</v>
      </c>
      <c r="F64" s="97">
        <f aca="true" t="shared" si="5" ref="F64:F69">C64/4</f>
        <v>269.99999999992497</v>
      </c>
      <c r="G64" s="98">
        <f aca="true" t="shared" si="6" ref="G64:G69">E64/4</f>
        <v>29.99999999999403</v>
      </c>
      <c r="H64" s="471">
        <f>F64/K64</f>
        <v>271.6615541440473</v>
      </c>
      <c r="I64" s="472"/>
      <c r="J64" s="473"/>
      <c r="K64" s="163">
        <f>COS(ATAN(G64/F64))</f>
        <v>0.9938837346736179</v>
      </c>
    </row>
    <row r="65" spans="2:11" s="99" customFormat="1" ht="12" customHeight="1">
      <c r="B65" s="129" t="s">
        <v>191</v>
      </c>
      <c r="C65" s="396">
        <f>SUM(E25:E28)</f>
        <v>1440.0000000000546</v>
      </c>
      <c r="D65" s="388"/>
      <c r="E65" s="100">
        <f>SUM(H25:H28)</f>
        <v>120.00000000006139</v>
      </c>
      <c r="F65" s="97">
        <f t="shared" si="5"/>
        <v>360.00000000001364</v>
      </c>
      <c r="G65" s="98">
        <f t="shared" si="6"/>
        <v>30.000000000015348</v>
      </c>
      <c r="H65" s="389">
        <f aca="true" t="shared" si="7" ref="H65:H70">F65/K65</f>
        <v>361.24783736378373</v>
      </c>
      <c r="I65" s="389"/>
      <c r="J65" s="390"/>
      <c r="K65" s="163">
        <f aca="true" t="shared" si="8" ref="K65:K70">COS(ATAN(G65/F65))</f>
        <v>0.9965457582448763</v>
      </c>
    </row>
    <row r="66" spans="2:11" s="99" customFormat="1" ht="12" customHeight="1">
      <c r="B66" s="129" t="s">
        <v>192</v>
      </c>
      <c r="C66" s="396">
        <f>SUM(E29:E32)</f>
        <v>2400.0000000002046</v>
      </c>
      <c r="D66" s="388"/>
      <c r="E66" s="100">
        <f>SUM(H29:H32)</f>
        <v>479.99999999998977</v>
      </c>
      <c r="F66" s="97">
        <f t="shared" si="5"/>
        <v>600.0000000000512</v>
      </c>
      <c r="G66" s="98">
        <f t="shared" si="6"/>
        <v>119.99999999999744</v>
      </c>
      <c r="H66" s="389">
        <f t="shared" si="7"/>
        <v>611.8823416311839</v>
      </c>
      <c r="I66" s="389"/>
      <c r="J66" s="390"/>
      <c r="K66" s="163">
        <f t="shared" si="8"/>
        <v>0.9805806756909242</v>
      </c>
    </row>
    <row r="67" spans="2:11" s="99" customFormat="1" ht="12" customHeight="1">
      <c r="B67" s="129" t="s">
        <v>193</v>
      </c>
      <c r="C67" s="396">
        <f>SUM(E33:E36)</f>
        <v>2399.9999999998636</v>
      </c>
      <c r="D67" s="388"/>
      <c r="E67" s="100">
        <f>SUM(H33:H36)</f>
        <v>239.99999999995225</v>
      </c>
      <c r="F67" s="97">
        <f t="shared" si="5"/>
        <v>599.9999999999659</v>
      </c>
      <c r="G67" s="98">
        <f t="shared" si="6"/>
        <v>59.99999999998806</v>
      </c>
      <c r="H67" s="389">
        <f t="shared" si="7"/>
        <v>602.9925372672183</v>
      </c>
      <c r="I67" s="389"/>
      <c r="J67" s="390"/>
      <c r="K67" s="163">
        <f t="shared" si="8"/>
        <v>0.9950371902099905</v>
      </c>
    </row>
    <row r="68" spans="2:11" s="99" customFormat="1" ht="12" customHeight="1">
      <c r="B68" s="129" t="s">
        <v>194</v>
      </c>
      <c r="C68" s="396">
        <f>SUM(E37:E40)</f>
        <v>2639.9999999999864</v>
      </c>
      <c r="D68" s="388"/>
      <c r="E68" s="100">
        <f>SUM(H37:H40)</f>
        <v>360.00000000001364</v>
      </c>
      <c r="F68" s="97">
        <f t="shared" si="5"/>
        <v>659.9999999999966</v>
      </c>
      <c r="G68" s="98">
        <f t="shared" si="6"/>
        <v>90.00000000000341</v>
      </c>
      <c r="H68" s="389">
        <f t="shared" si="7"/>
        <v>666.1080993352326</v>
      </c>
      <c r="I68" s="389"/>
      <c r="J68" s="390"/>
      <c r="K68" s="163">
        <f t="shared" si="8"/>
        <v>0.9908301680442981</v>
      </c>
    </row>
    <row r="69" spans="2:11" s="99" customFormat="1" ht="12" customHeight="1">
      <c r="B69" s="90" t="s">
        <v>195</v>
      </c>
      <c r="C69" s="396">
        <f>SUM(E41:E44)</f>
        <v>9839.999999999916</v>
      </c>
      <c r="D69" s="388"/>
      <c r="E69" s="100">
        <f>SUM(H41:H44)</f>
        <v>240.00000000003752</v>
      </c>
      <c r="F69" s="97">
        <f t="shared" si="5"/>
        <v>2459.999999999979</v>
      </c>
      <c r="G69" s="98">
        <f t="shared" si="6"/>
        <v>60.00000000000938</v>
      </c>
      <c r="H69" s="389">
        <f t="shared" si="7"/>
        <v>2460.731598529165</v>
      </c>
      <c r="I69" s="389"/>
      <c r="J69" s="390"/>
      <c r="K69" s="163">
        <f t="shared" si="8"/>
        <v>0.9997026906430498</v>
      </c>
    </row>
    <row r="70" spans="2:11" s="273" customFormat="1" ht="14.25" customHeight="1" thickBot="1">
      <c r="B70" s="268" t="s">
        <v>62</v>
      </c>
      <c r="C70" s="459">
        <f>SUM(C64:D69)</f>
        <v>19799.999999999724</v>
      </c>
      <c r="D70" s="460"/>
      <c r="E70" s="269">
        <f>SUM(E64:E69)</f>
        <v>1560.0000000000307</v>
      </c>
      <c r="F70" s="270">
        <f>C70/24</f>
        <v>824.9999999999885</v>
      </c>
      <c r="G70" s="271">
        <f>E70/24</f>
        <v>65.00000000000128</v>
      </c>
      <c r="H70" s="461">
        <f t="shared" si="7"/>
        <v>827.5566445869317</v>
      </c>
      <c r="I70" s="462"/>
      <c r="J70" s="463"/>
      <c r="K70" s="272">
        <f t="shared" si="8"/>
        <v>0.9969106107676541</v>
      </c>
    </row>
  </sheetData>
  <sheetProtection/>
  <mergeCells count="48">
    <mergeCell ref="C66:D66"/>
    <mergeCell ref="H66:J66"/>
    <mergeCell ref="C67:D67"/>
    <mergeCell ref="H67:J67"/>
    <mergeCell ref="C70:D70"/>
    <mergeCell ref="H70:J70"/>
    <mergeCell ref="C68:D68"/>
    <mergeCell ref="H68:J68"/>
    <mergeCell ref="C69:D69"/>
    <mergeCell ref="H69:J69"/>
    <mergeCell ref="C65:D65"/>
    <mergeCell ref="H65:J65"/>
    <mergeCell ref="F55:G55"/>
    <mergeCell ref="B57:D57"/>
    <mergeCell ref="F60:J60"/>
    <mergeCell ref="C64:D64"/>
    <mergeCell ref="H64:J64"/>
    <mergeCell ref="F57:G57"/>
    <mergeCell ref="B61:B63"/>
    <mergeCell ref="C61:D63"/>
    <mergeCell ref="E61:E63"/>
    <mergeCell ref="F61:F63"/>
    <mergeCell ref="G61:G63"/>
    <mergeCell ref="H61:J63"/>
    <mergeCell ref="B60:E60"/>
    <mergeCell ref="K60:K63"/>
    <mergeCell ref="C48:D48"/>
    <mergeCell ref="C51:D51"/>
    <mergeCell ref="H48:J48"/>
    <mergeCell ref="C49:D49"/>
    <mergeCell ref="C50:D50"/>
    <mergeCell ref="H49:J49"/>
    <mergeCell ref="H50:J50"/>
    <mergeCell ref="H51:J51"/>
    <mergeCell ref="B55:D55"/>
    <mergeCell ref="B13:B19"/>
    <mergeCell ref="C46:D47"/>
    <mergeCell ref="B46:B47"/>
    <mergeCell ref="B45:E45"/>
    <mergeCell ref="E46:E47"/>
    <mergeCell ref="K45:K47"/>
    <mergeCell ref="I13:I19"/>
    <mergeCell ref="J13:J19"/>
    <mergeCell ref="K13:K19"/>
    <mergeCell ref="H46:J47"/>
    <mergeCell ref="F45:J45"/>
    <mergeCell ref="F46:F47"/>
    <mergeCell ref="G46:G47"/>
  </mergeCells>
  <printOptions/>
  <pageMargins left="0.75" right="0.06" top="0.56" bottom="0.73" header="0.5" footer="0.5"/>
  <pageSetup horizontalDpi="360" verticalDpi="360" orientation="portrait" paperSize="9" r:id="rId1"/>
  <rowBreaks count="1" manualBreakCount="1">
    <brk id="59" min="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AM16384"/>
    </sheetView>
  </sheetViews>
  <sheetFormatPr defaultColWidth="9.140625" defaultRowHeight="12.75"/>
  <cols>
    <col min="1" max="1" width="2.57421875" style="0" customWidth="1"/>
    <col min="2" max="2" width="6.00390625" style="0" customWidth="1"/>
    <col min="4" max="4" width="7.57421875" style="0" customWidth="1"/>
    <col min="5" max="5" width="11.00390625" style="0" customWidth="1"/>
    <col min="7" max="7" width="8.57421875" style="0" customWidth="1"/>
    <col min="8" max="8" width="10.7109375" style="0" customWidth="1"/>
    <col min="9" max="9" width="7.28125" style="0" customWidth="1"/>
    <col min="10" max="10" width="6.7109375" style="0" customWidth="1"/>
    <col min="11" max="11" width="14.42187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148</v>
      </c>
      <c r="J3" s="170" t="s">
        <v>236</v>
      </c>
      <c r="K3" s="172"/>
    </row>
    <row r="4" spans="2:11" ht="13.5" customHeight="1">
      <c r="B4" t="s">
        <v>126</v>
      </c>
      <c r="H4" t="s">
        <v>146</v>
      </c>
      <c r="K4" s="172">
        <v>405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129</v>
      </c>
      <c r="G9" s="1" t="s">
        <v>269</v>
      </c>
    </row>
    <row r="11" ht="12.75">
      <c r="E11" t="s">
        <v>7</v>
      </c>
    </row>
    <row r="12" spans="2:5" ht="13.5" thickBot="1">
      <c r="B12" t="s">
        <v>172</v>
      </c>
      <c r="E12" s="1"/>
    </row>
    <row r="13" spans="2:11" ht="13.5" customHeight="1">
      <c r="B13" s="417" t="s">
        <v>25</v>
      </c>
      <c r="C13" s="17" t="s">
        <v>9</v>
      </c>
      <c r="D13" s="4"/>
      <c r="E13" s="324" t="s">
        <v>208</v>
      </c>
      <c r="F13" s="3" t="s">
        <v>16</v>
      </c>
      <c r="G13" s="4"/>
      <c r="H13" s="324" t="s">
        <v>208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12000</v>
      </c>
      <c r="F16" s="6" t="s">
        <v>19</v>
      </c>
      <c r="G16" s="7"/>
      <c r="H16" s="32">
        <v>12000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1">
        <v>5932.61</v>
      </c>
      <c r="D20" s="166"/>
      <c r="E20" s="118"/>
      <c r="F20" s="301">
        <v>2645.19</v>
      </c>
      <c r="G20" s="85"/>
      <c r="H20" s="85"/>
      <c r="I20" s="85"/>
      <c r="J20" s="85"/>
      <c r="K20" s="87"/>
    </row>
    <row r="21" spans="2:11" ht="12.75">
      <c r="B21" s="90" t="s">
        <v>27</v>
      </c>
      <c r="C21" s="302">
        <v>5932.72</v>
      </c>
      <c r="D21" s="126">
        <f>C21-C20</f>
        <v>0.11000000000058208</v>
      </c>
      <c r="E21" s="91">
        <f>D21*E16</f>
        <v>1320.000000006985</v>
      </c>
      <c r="F21" s="302">
        <v>2645.23</v>
      </c>
      <c r="G21" s="91">
        <f aca="true" t="shared" si="0" ref="G21:G44">F21-F20</f>
        <v>0.03999999999996362</v>
      </c>
      <c r="H21" s="91">
        <f>G21*H16</f>
        <v>479.99999999956344</v>
      </c>
      <c r="I21" s="126">
        <f aca="true" t="shared" si="1" ref="I21:I44">H21/E21</f>
        <v>0.3636363636341087</v>
      </c>
      <c r="J21" s="126">
        <f aca="true" t="shared" si="2" ref="J21:J44">COS(ATAN(I21))</f>
        <v>0.9397934234891177</v>
      </c>
      <c r="K21" s="119">
        <f aca="true" t="shared" si="3" ref="K21:K44">E21/J21</f>
        <v>1404.5639892927702</v>
      </c>
    </row>
    <row r="22" spans="2:11" ht="12.75">
      <c r="B22" s="90" t="s">
        <v>28</v>
      </c>
      <c r="C22" s="302">
        <v>5932.84</v>
      </c>
      <c r="D22" s="126">
        <f>C22-C21</f>
        <v>0.11999999999989086</v>
      </c>
      <c r="E22" s="91">
        <f>D22*E16</f>
        <v>1439.9999999986903</v>
      </c>
      <c r="F22" s="302">
        <v>2645.27</v>
      </c>
      <c r="G22" s="91">
        <f t="shared" si="0"/>
        <v>0.03999999999996362</v>
      </c>
      <c r="H22" s="91">
        <f>G22*H16</f>
        <v>479.99999999956344</v>
      </c>
      <c r="I22" s="126">
        <f t="shared" si="1"/>
        <v>0.3333333333333333</v>
      </c>
      <c r="J22" s="126">
        <f t="shared" si="2"/>
        <v>0.9486832980505138</v>
      </c>
      <c r="K22" s="119">
        <f t="shared" si="3"/>
        <v>1517.8932768794416</v>
      </c>
    </row>
    <row r="23" spans="2:11" ht="12.75">
      <c r="B23" s="90" t="s">
        <v>29</v>
      </c>
      <c r="C23" s="302">
        <v>5932.93</v>
      </c>
      <c r="D23" s="126">
        <f aca="true" t="shared" si="4" ref="D23:D28">C23-C22</f>
        <v>0.09000000000014552</v>
      </c>
      <c r="E23" s="91">
        <f>D23*E16</f>
        <v>1080.0000000017462</v>
      </c>
      <c r="F23" s="302">
        <v>2645.3</v>
      </c>
      <c r="G23" s="91">
        <f t="shared" si="0"/>
        <v>0.03000000000020009</v>
      </c>
      <c r="H23" s="91">
        <f>G23*H16</f>
        <v>360.00000000240107</v>
      </c>
      <c r="I23" s="126">
        <f t="shared" si="1"/>
        <v>0.3333333333350176</v>
      </c>
      <c r="J23" s="126">
        <f t="shared" si="2"/>
        <v>0.9486832980500345</v>
      </c>
      <c r="K23" s="119">
        <f t="shared" si="3"/>
        <v>1138.4199576630324</v>
      </c>
    </row>
    <row r="24" spans="2:11" ht="12.75">
      <c r="B24" s="90" t="s">
        <v>30</v>
      </c>
      <c r="C24" s="302">
        <v>5933.03</v>
      </c>
      <c r="D24" s="126">
        <f t="shared" si="4"/>
        <v>0.0999999999994543</v>
      </c>
      <c r="E24" s="91">
        <f>D24*E16</f>
        <v>1199.9999999934516</v>
      </c>
      <c r="F24" s="302">
        <v>2645.33</v>
      </c>
      <c r="G24" s="91">
        <f t="shared" si="0"/>
        <v>0.02999999999974534</v>
      </c>
      <c r="H24" s="91">
        <f>G24*H16</f>
        <v>359.9999999969441</v>
      </c>
      <c r="I24" s="126">
        <f t="shared" si="1"/>
        <v>0.2999999999990905</v>
      </c>
      <c r="J24" s="126">
        <f t="shared" si="2"/>
        <v>0.9578262852213911</v>
      </c>
      <c r="K24" s="119">
        <f t="shared" si="3"/>
        <v>1252.8367810621157</v>
      </c>
    </row>
    <row r="25" spans="2:11" ht="12.75">
      <c r="B25" s="90" t="s">
        <v>31</v>
      </c>
      <c r="C25" s="302">
        <v>5933.11</v>
      </c>
      <c r="D25" s="126">
        <f t="shared" si="4"/>
        <v>0.07999999999992724</v>
      </c>
      <c r="E25" s="91">
        <f>D25*E16</f>
        <v>959.9999999991269</v>
      </c>
      <c r="F25" s="302">
        <v>2645.36</v>
      </c>
      <c r="G25" s="91">
        <f t="shared" si="0"/>
        <v>0.03000000000020009</v>
      </c>
      <c r="H25" s="91">
        <f>G25*H16</f>
        <v>360.00000000240107</v>
      </c>
      <c r="I25" s="126">
        <f t="shared" si="1"/>
        <v>0.37500000000284217</v>
      </c>
      <c r="J25" s="126">
        <f t="shared" si="2"/>
        <v>0.9363291775681696</v>
      </c>
      <c r="K25" s="119">
        <f t="shared" si="3"/>
        <v>1025.2804494381294</v>
      </c>
    </row>
    <row r="26" spans="2:11" ht="12.75">
      <c r="B26" s="90" t="s">
        <v>32</v>
      </c>
      <c r="C26" s="302">
        <v>5933.2</v>
      </c>
      <c r="D26" s="126">
        <f t="shared" si="4"/>
        <v>0.09000000000014552</v>
      </c>
      <c r="E26" s="91">
        <f>D26*E16</f>
        <v>1080.0000000017462</v>
      </c>
      <c r="F26" s="302">
        <v>2645.38</v>
      </c>
      <c r="G26" s="91">
        <f t="shared" si="0"/>
        <v>0.01999999999998181</v>
      </c>
      <c r="H26" s="91">
        <f>G26*H16</f>
        <v>239.99999999978172</v>
      </c>
      <c r="I26" s="126">
        <f t="shared" si="1"/>
        <v>0.2222222222216608</v>
      </c>
      <c r="J26" s="126">
        <f t="shared" si="2"/>
        <v>0.9761870601840689</v>
      </c>
      <c r="K26" s="119">
        <f t="shared" si="3"/>
        <v>1106.3453348768037</v>
      </c>
    </row>
    <row r="27" spans="2:11" ht="12.75">
      <c r="B27" s="90" t="s">
        <v>33</v>
      </c>
      <c r="C27" s="302">
        <v>5933.31</v>
      </c>
      <c r="D27" s="126">
        <f t="shared" si="4"/>
        <v>0.11000000000058208</v>
      </c>
      <c r="E27" s="91">
        <f>D27*E16</f>
        <v>1320.000000006985</v>
      </c>
      <c r="F27" s="302">
        <v>2645.42</v>
      </c>
      <c r="G27" s="91">
        <f t="shared" si="0"/>
        <v>0.03999999999996362</v>
      </c>
      <c r="H27" s="91">
        <f>G27*H16</f>
        <v>479.99999999956344</v>
      </c>
      <c r="I27" s="126">
        <f t="shared" si="1"/>
        <v>0.3636363636341087</v>
      </c>
      <c r="J27" s="126">
        <f t="shared" si="2"/>
        <v>0.9397934234891177</v>
      </c>
      <c r="K27" s="119">
        <f t="shared" si="3"/>
        <v>1404.5639892927702</v>
      </c>
    </row>
    <row r="28" spans="2:11" ht="12.75">
      <c r="B28" s="90" t="s">
        <v>34</v>
      </c>
      <c r="C28" s="302">
        <v>5933.44</v>
      </c>
      <c r="D28" s="126">
        <f t="shared" si="4"/>
        <v>0.12999999999919964</v>
      </c>
      <c r="E28" s="91">
        <f>D28*E16</f>
        <v>1559.9999999903957</v>
      </c>
      <c r="F28" s="302">
        <v>2645.46</v>
      </c>
      <c r="G28" s="91">
        <f t="shared" si="0"/>
        <v>0.03999999999996362</v>
      </c>
      <c r="H28" s="91">
        <f>G28*H16</f>
        <v>479.99999999956344</v>
      </c>
      <c r="I28" s="126">
        <f t="shared" si="1"/>
        <v>0.3076923076939222</v>
      </c>
      <c r="J28" s="126">
        <f t="shared" si="2"/>
        <v>0.9557790087215163</v>
      </c>
      <c r="K28" s="119">
        <f t="shared" si="3"/>
        <v>1632.1764610389453</v>
      </c>
    </row>
    <row r="29" spans="2:11" ht="12.75">
      <c r="B29" s="90" t="s">
        <v>35</v>
      </c>
      <c r="C29" s="302">
        <v>5933.54</v>
      </c>
      <c r="D29" s="126">
        <f aca="true" t="shared" si="5" ref="D29:D44">C29-C28</f>
        <v>0.1000000000003638</v>
      </c>
      <c r="E29" s="91">
        <f>D29*E16</f>
        <v>1200.0000000043656</v>
      </c>
      <c r="F29" s="302">
        <v>2645.49</v>
      </c>
      <c r="G29" s="91">
        <f t="shared" si="0"/>
        <v>0.02999999999974534</v>
      </c>
      <c r="H29" s="91">
        <f>G29*H16</f>
        <v>359.9999999969441</v>
      </c>
      <c r="I29" s="126">
        <f t="shared" si="1"/>
        <v>0.299999999996362</v>
      </c>
      <c r="J29" s="126">
        <f t="shared" si="2"/>
        <v>0.9578262852221104</v>
      </c>
      <c r="K29" s="119">
        <f t="shared" si="3"/>
        <v>1252.8367810725695</v>
      </c>
    </row>
    <row r="30" spans="2:11" ht="12.75">
      <c r="B30" s="90" t="s">
        <v>36</v>
      </c>
      <c r="C30" s="302">
        <v>5933.67</v>
      </c>
      <c r="D30" s="126">
        <f t="shared" si="5"/>
        <v>0.13000000000010914</v>
      </c>
      <c r="E30" s="91">
        <f>D30*E16</f>
        <v>1560.0000000013097</v>
      </c>
      <c r="F30" s="302">
        <v>2645.52</v>
      </c>
      <c r="G30" s="91">
        <f t="shared" si="0"/>
        <v>0.03000000000020009</v>
      </c>
      <c r="H30" s="91">
        <f>G30*H16</f>
        <v>360.00000000240107</v>
      </c>
      <c r="I30" s="126">
        <f t="shared" si="1"/>
        <v>0.23076923077057618</v>
      </c>
      <c r="J30" s="126">
        <f t="shared" si="2"/>
        <v>0.9743911956943326</v>
      </c>
      <c r="K30" s="119">
        <f t="shared" si="3"/>
        <v>1600.999687696976</v>
      </c>
    </row>
    <row r="31" spans="2:11" ht="12.75">
      <c r="B31" s="90" t="s">
        <v>37</v>
      </c>
      <c r="C31" s="302">
        <v>5933.79</v>
      </c>
      <c r="D31" s="126">
        <f t="shared" si="5"/>
        <v>0.11999999999989086</v>
      </c>
      <c r="E31" s="91">
        <f>D31*E16</f>
        <v>1439.9999999986903</v>
      </c>
      <c r="F31" s="302">
        <v>2645.55</v>
      </c>
      <c r="G31" s="91">
        <f t="shared" si="0"/>
        <v>0.03000000000020009</v>
      </c>
      <c r="H31" s="91">
        <f>G31*H16</f>
        <v>360.00000000240107</v>
      </c>
      <c r="I31" s="126">
        <f t="shared" si="1"/>
        <v>0.25000000000189476</v>
      </c>
      <c r="J31" s="126">
        <f t="shared" si="2"/>
        <v>0.9701425001448993</v>
      </c>
      <c r="K31" s="119">
        <f t="shared" si="3"/>
        <v>1484.3180252216696</v>
      </c>
    </row>
    <row r="32" spans="2:11" ht="12.75">
      <c r="B32" s="90" t="s">
        <v>38</v>
      </c>
      <c r="C32" s="302">
        <v>5933.87</v>
      </c>
      <c r="D32" s="126">
        <f t="shared" si="5"/>
        <v>0.07999999999992724</v>
      </c>
      <c r="E32" s="91">
        <f>D32*E16</f>
        <v>959.9999999991269</v>
      </c>
      <c r="F32" s="302">
        <v>2645.57</v>
      </c>
      <c r="G32" s="91">
        <f t="shared" si="0"/>
        <v>0.01999999999998181</v>
      </c>
      <c r="H32" s="91">
        <f>G32*H16</f>
        <v>239.99999999978172</v>
      </c>
      <c r="I32" s="126">
        <f t="shared" si="1"/>
        <v>0.25</v>
      </c>
      <c r="J32" s="126">
        <f t="shared" si="2"/>
        <v>0.9701425001453319</v>
      </c>
      <c r="K32" s="119">
        <f t="shared" si="3"/>
        <v>989.5453501473386</v>
      </c>
    </row>
    <row r="33" spans="2:11" ht="12.75">
      <c r="B33" s="90" t="s">
        <v>39</v>
      </c>
      <c r="C33" s="302">
        <v>5934.06</v>
      </c>
      <c r="D33" s="126">
        <f t="shared" si="5"/>
        <v>0.19000000000050932</v>
      </c>
      <c r="E33" s="91">
        <f>D33*E16</f>
        <v>2280.000000006112</v>
      </c>
      <c r="F33" s="302">
        <v>2645.63</v>
      </c>
      <c r="G33" s="91">
        <f t="shared" si="0"/>
        <v>0.05999999999994543</v>
      </c>
      <c r="H33" s="91">
        <f>G33*H16</f>
        <v>719.9999999993452</v>
      </c>
      <c r="I33" s="126">
        <f t="shared" si="1"/>
        <v>0.3157894736830768</v>
      </c>
      <c r="J33" s="126">
        <f t="shared" si="2"/>
        <v>0.9535826651344521</v>
      </c>
      <c r="K33" s="119">
        <f t="shared" si="3"/>
        <v>2390.9830614261837</v>
      </c>
    </row>
    <row r="34" spans="2:11" ht="12.75">
      <c r="B34" s="90" t="s">
        <v>40</v>
      </c>
      <c r="C34" s="302">
        <v>5934.19</v>
      </c>
      <c r="D34" s="126">
        <f t="shared" si="5"/>
        <v>0.12999999999919964</v>
      </c>
      <c r="E34" s="91">
        <f>D34*E16</f>
        <v>1559.9999999903957</v>
      </c>
      <c r="F34" s="302">
        <v>2645.67</v>
      </c>
      <c r="G34" s="91">
        <f t="shared" si="0"/>
        <v>0.03999999999996362</v>
      </c>
      <c r="H34" s="91">
        <f>G34*H16</f>
        <v>479.99999999956344</v>
      </c>
      <c r="I34" s="126">
        <f t="shared" si="1"/>
        <v>0.3076923076939222</v>
      </c>
      <c r="J34" s="126">
        <f t="shared" si="2"/>
        <v>0.9557790087215163</v>
      </c>
      <c r="K34" s="119">
        <f t="shared" si="3"/>
        <v>1632.1764610389453</v>
      </c>
    </row>
    <row r="35" spans="2:11" ht="12.75">
      <c r="B35" s="90" t="s">
        <v>41</v>
      </c>
      <c r="C35" s="302">
        <v>5934.34</v>
      </c>
      <c r="D35" s="126">
        <f t="shared" si="5"/>
        <v>0.1500000000005457</v>
      </c>
      <c r="E35" s="91">
        <f>D35*E16</f>
        <v>1800.0000000065484</v>
      </c>
      <c r="F35" s="302">
        <v>2645.7</v>
      </c>
      <c r="G35" s="91">
        <f t="shared" si="0"/>
        <v>0.02999999999974534</v>
      </c>
      <c r="H35" s="91">
        <f>G35*H16</f>
        <v>359.9999999969441</v>
      </c>
      <c r="I35" s="126">
        <f t="shared" si="1"/>
        <v>0.19999999999757467</v>
      </c>
      <c r="J35" s="126">
        <f t="shared" si="2"/>
        <v>0.9805806756913775</v>
      </c>
      <c r="K35" s="119">
        <f t="shared" si="3"/>
        <v>1835.6470248992243</v>
      </c>
    </row>
    <row r="36" spans="2:11" ht="12.75">
      <c r="B36" s="90" t="s">
        <v>42</v>
      </c>
      <c r="C36" s="302">
        <v>5934.47</v>
      </c>
      <c r="D36" s="126">
        <f t="shared" si="5"/>
        <v>0.13000000000010914</v>
      </c>
      <c r="E36" s="91">
        <f>D36*E16</f>
        <v>1560.0000000013097</v>
      </c>
      <c r="F36" s="302">
        <v>2645.75</v>
      </c>
      <c r="G36" s="91">
        <f t="shared" si="0"/>
        <v>0.0500000000001819</v>
      </c>
      <c r="H36" s="91">
        <f>G36*H16</f>
        <v>600.0000000021828</v>
      </c>
      <c r="I36" s="126">
        <f t="shared" si="1"/>
        <v>0.38461538461646094</v>
      </c>
      <c r="J36" s="126">
        <f t="shared" si="2"/>
        <v>0.933345606202723</v>
      </c>
      <c r="K36" s="119">
        <f t="shared" si="3"/>
        <v>1671.4065932641001</v>
      </c>
    </row>
    <row r="37" spans="2:11" ht="12.75">
      <c r="B37" s="90" t="s">
        <v>43</v>
      </c>
      <c r="C37" s="302">
        <v>5934.64</v>
      </c>
      <c r="D37" s="126">
        <f t="shared" si="5"/>
        <v>0.17000000000007276</v>
      </c>
      <c r="E37" s="91">
        <f>D37*E16</f>
        <v>2040.0000000008731</v>
      </c>
      <c r="F37" s="302">
        <v>2645.79</v>
      </c>
      <c r="G37" s="91">
        <f t="shared" si="0"/>
        <v>0.03999999999996362</v>
      </c>
      <c r="H37" s="91">
        <f>G37*H16</f>
        <v>479.99999999956344</v>
      </c>
      <c r="I37" s="126">
        <f t="shared" si="1"/>
        <v>0.23529411764674413</v>
      </c>
      <c r="J37" s="126">
        <f t="shared" si="2"/>
        <v>0.9734171683336442</v>
      </c>
      <c r="K37" s="119">
        <f t="shared" si="3"/>
        <v>2095.7099035895076</v>
      </c>
    </row>
    <row r="38" spans="2:11" ht="12.75">
      <c r="B38" s="90" t="s">
        <v>44</v>
      </c>
      <c r="C38" s="302">
        <v>5934.71</v>
      </c>
      <c r="D38" s="126">
        <f t="shared" si="5"/>
        <v>0.06999999999970896</v>
      </c>
      <c r="E38" s="91">
        <f>D38*E16</f>
        <v>839.9999999965075</v>
      </c>
      <c r="F38" s="302">
        <v>2645.83</v>
      </c>
      <c r="G38" s="91">
        <f t="shared" si="0"/>
        <v>0.03999999999996362</v>
      </c>
      <c r="H38" s="91">
        <f>G38*H16</f>
        <v>479.99999999956344</v>
      </c>
      <c r="I38" s="126">
        <f t="shared" si="1"/>
        <v>0.5714285714304276</v>
      </c>
      <c r="J38" s="126">
        <f t="shared" si="2"/>
        <v>0.868243142123765</v>
      </c>
      <c r="K38" s="119">
        <f t="shared" si="3"/>
        <v>967.4709297925771</v>
      </c>
    </row>
    <row r="39" spans="2:11" ht="12.75">
      <c r="B39" s="90" t="s">
        <v>45</v>
      </c>
      <c r="C39" s="302">
        <v>5934.95</v>
      </c>
      <c r="D39" s="126">
        <f t="shared" si="5"/>
        <v>0.23999999999978172</v>
      </c>
      <c r="E39" s="91">
        <f>D39*E16</f>
        <v>2879.9999999973807</v>
      </c>
      <c r="F39" s="302">
        <v>2645.86</v>
      </c>
      <c r="G39" s="91">
        <f t="shared" si="0"/>
        <v>0.03000000000020009</v>
      </c>
      <c r="H39" s="91">
        <f>G39*H16</f>
        <v>360.00000000240107</v>
      </c>
      <c r="I39" s="126">
        <f t="shared" si="1"/>
        <v>0.12500000000094738</v>
      </c>
      <c r="J39" s="126">
        <f t="shared" si="2"/>
        <v>0.9922778767135519</v>
      </c>
      <c r="K39" s="119">
        <f t="shared" si="3"/>
        <v>2902.4127893851764</v>
      </c>
    </row>
    <row r="40" spans="2:11" ht="12.75">
      <c r="B40" s="90" t="s">
        <v>46</v>
      </c>
      <c r="C40" s="302">
        <v>5935.15</v>
      </c>
      <c r="D40" s="126">
        <f t="shared" si="5"/>
        <v>0.1999999999998181</v>
      </c>
      <c r="E40" s="91">
        <f>D40*E16</f>
        <v>2399.999999997817</v>
      </c>
      <c r="F40" s="302">
        <v>2645.89</v>
      </c>
      <c r="G40" s="91">
        <f t="shared" si="0"/>
        <v>0.02999999999974534</v>
      </c>
      <c r="H40" s="91">
        <f>G40*H16</f>
        <v>359.9999999969441</v>
      </c>
      <c r="I40" s="126">
        <f t="shared" si="1"/>
        <v>0.14999999999886313</v>
      </c>
      <c r="J40" s="126">
        <f t="shared" si="2"/>
        <v>0.9889363528684625</v>
      </c>
      <c r="K40" s="119">
        <f t="shared" si="3"/>
        <v>2426.84980993619</v>
      </c>
    </row>
    <row r="41" spans="2:11" ht="12.75">
      <c r="B41" s="90" t="s">
        <v>47</v>
      </c>
      <c r="C41" s="302">
        <v>5935.4</v>
      </c>
      <c r="D41" s="126">
        <f t="shared" si="5"/>
        <v>0.25</v>
      </c>
      <c r="E41" s="91">
        <f>D41*E16</f>
        <v>3000</v>
      </c>
      <c r="F41" s="302">
        <v>2645.93</v>
      </c>
      <c r="G41" s="91">
        <f t="shared" si="0"/>
        <v>0.03999999999996362</v>
      </c>
      <c r="H41" s="91">
        <f>G41*H16</f>
        <v>479.99999999956344</v>
      </c>
      <c r="I41" s="126">
        <f t="shared" si="1"/>
        <v>0.15999999999985448</v>
      </c>
      <c r="J41" s="126">
        <f t="shared" si="2"/>
        <v>0.9874406319167278</v>
      </c>
      <c r="K41" s="119">
        <f t="shared" si="3"/>
        <v>3038.15733628125</v>
      </c>
    </row>
    <row r="42" spans="2:11" ht="12.75">
      <c r="B42" s="90" t="s">
        <v>48</v>
      </c>
      <c r="C42" s="302">
        <v>5935.55</v>
      </c>
      <c r="D42" s="126">
        <f t="shared" si="5"/>
        <v>0.1500000000005457</v>
      </c>
      <c r="E42" s="91">
        <f>D42*E16</f>
        <v>1800.0000000065484</v>
      </c>
      <c r="F42" s="302">
        <v>2645.97</v>
      </c>
      <c r="G42" s="91">
        <f t="shared" si="0"/>
        <v>0.03999999999996362</v>
      </c>
      <c r="H42" s="91">
        <f>G42*H16</f>
        <v>479.99999999956344</v>
      </c>
      <c r="I42" s="126">
        <f t="shared" si="1"/>
        <v>0.266666666665454</v>
      </c>
      <c r="J42" s="126">
        <f t="shared" si="2"/>
        <v>0.966234939601538</v>
      </c>
      <c r="K42" s="119">
        <f t="shared" si="3"/>
        <v>1862.9009635574178</v>
      </c>
    </row>
    <row r="43" spans="2:11" ht="12.75">
      <c r="B43" s="90" t="s">
        <v>49</v>
      </c>
      <c r="C43" s="302">
        <v>5935.67</v>
      </c>
      <c r="D43" s="126">
        <f t="shared" si="5"/>
        <v>0.11999999999989086</v>
      </c>
      <c r="E43" s="91">
        <f>D43*E16</f>
        <v>1439.9999999986903</v>
      </c>
      <c r="F43" s="302">
        <v>2646.01</v>
      </c>
      <c r="G43" s="91">
        <f t="shared" si="0"/>
        <v>0.04000000000041837</v>
      </c>
      <c r="H43" s="91">
        <f>G43*H16</f>
        <v>480.0000000050204</v>
      </c>
      <c r="I43" s="126">
        <f t="shared" si="1"/>
        <v>0.3333333333371229</v>
      </c>
      <c r="J43" s="126">
        <f t="shared" si="2"/>
        <v>0.9486832980494353</v>
      </c>
      <c r="K43" s="119">
        <f t="shared" si="3"/>
        <v>1517.8932768811671</v>
      </c>
    </row>
    <row r="44" spans="2:11" ht="13.5" thickBot="1">
      <c r="B44" s="93" t="s">
        <v>50</v>
      </c>
      <c r="C44" s="303">
        <v>5935.88</v>
      </c>
      <c r="D44" s="151">
        <f t="shared" si="5"/>
        <v>0.21000000000003638</v>
      </c>
      <c r="E44" s="94">
        <f>D44*E16</f>
        <v>2520.0000000004366</v>
      </c>
      <c r="F44" s="303">
        <v>2646.03</v>
      </c>
      <c r="G44" s="94">
        <f t="shared" si="0"/>
        <v>0.01999999999998181</v>
      </c>
      <c r="H44" s="94">
        <f>G44*H16</f>
        <v>239.99999999978172</v>
      </c>
      <c r="I44" s="151">
        <f t="shared" si="1"/>
        <v>0.09523809523799212</v>
      </c>
      <c r="J44" s="151">
        <f t="shared" si="2"/>
        <v>0.9954954725939619</v>
      </c>
      <c r="K44" s="121">
        <f t="shared" si="3"/>
        <v>2531.402773167892</v>
      </c>
    </row>
    <row r="45" spans="2:11" ht="16.5" customHeight="1">
      <c r="B45" s="432" t="s">
        <v>51</v>
      </c>
      <c r="C45" s="433"/>
      <c r="D45" s="433"/>
      <c r="E45" s="498"/>
      <c r="F45" s="425" t="s">
        <v>52</v>
      </c>
      <c r="G45" s="425"/>
      <c r="H45" s="425"/>
      <c r="I45" s="425"/>
      <c r="J45" s="451"/>
      <c r="K45" s="417" t="s">
        <v>53</v>
      </c>
    </row>
    <row r="46" spans="2:11" ht="12.75" customHeight="1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1"/>
      <c r="C47" s="438"/>
      <c r="D47" s="439"/>
      <c r="E47" s="482"/>
      <c r="F47" s="492"/>
      <c r="G47" s="476"/>
      <c r="H47" s="450"/>
      <c r="I47" s="425"/>
      <c r="J47" s="451"/>
      <c r="K47" s="421"/>
    </row>
    <row r="48" spans="2:11" ht="12.75">
      <c r="B48" s="127" t="s">
        <v>63</v>
      </c>
      <c r="C48" s="507">
        <f>SUM(E21:E28)</f>
        <v>9959.999999999127</v>
      </c>
      <c r="D48" s="507"/>
      <c r="E48" s="118">
        <f>SUM(H21:H28)</f>
        <v>3239.9999999997817</v>
      </c>
      <c r="F48" s="118">
        <f>C48/8</f>
        <v>1244.9999999998909</v>
      </c>
      <c r="G48" s="85">
        <f>E48/8</f>
        <v>404.9999999999727</v>
      </c>
      <c r="H48" s="510">
        <f>F48/K48</f>
        <v>1309.2173234416455</v>
      </c>
      <c r="I48" s="510"/>
      <c r="J48" s="510"/>
      <c r="K48" s="133">
        <f>COS(ATAN(G48/F48))</f>
        <v>0.9509498367521281</v>
      </c>
    </row>
    <row r="49" spans="2:11" ht="12.75">
      <c r="B49" s="129" t="s">
        <v>60</v>
      </c>
      <c r="C49" s="509">
        <f>SUM(E29:E36)</f>
        <v>12360.000000007858</v>
      </c>
      <c r="D49" s="509"/>
      <c r="E49" s="106">
        <f>SUM(H29:H36)</f>
        <v>3479.9999999995634</v>
      </c>
      <c r="F49" s="106">
        <f>C49/8</f>
        <v>1545.0000000009823</v>
      </c>
      <c r="G49" s="91">
        <f>E49/8</f>
        <v>434.99999999994543</v>
      </c>
      <c r="H49" s="389">
        <f>F49/K49</f>
        <v>1605.070091928383</v>
      </c>
      <c r="I49" s="389"/>
      <c r="J49" s="389"/>
      <c r="K49" s="134">
        <f>COS(ATAN(G49/F49))</f>
        <v>0.9625747858430092</v>
      </c>
    </row>
    <row r="50" spans="2:11" ht="12.75">
      <c r="B50" s="90" t="s">
        <v>61</v>
      </c>
      <c r="C50" s="509">
        <f>SUM(E37:E44)</f>
        <v>16919.999999998254</v>
      </c>
      <c r="D50" s="509"/>
      <c r="E50" s="106">
        <f>SUM(H37:H44)</f>
        <v>3360.000000002401</v>
      </c>
      <c r="F50" s="106">
        <f>C50/8</f>
        <v>2114.9999999997817</v>
      </c>
      <c r="G50" s="91">
        <f>E50/8</f>
        <v>420.00000000030013</v>
      </c>
      <c r="H50" s="389">
        <f>F50/K50</f>
        <v>2156.2989124885557</v>
      </c>
      <c r="I50" s="389"/>
      <c r="J50" s="389"/>
      <c r="K50" s="134">
        <f>COS(ATAN(G50/F50))</f>
        <v>0.9808473156251275</v>
      </c>
    </row>
    <row r="51" spans="2:11" ht="13.5" thickBot="1">
      <c r="B51" s="93" t="s">
        <v>62</v>
      </c>
      <c r="C51" s="508">
        <f>SUM(E21:E44)</f>
        <v>39240.00000000524</v>
      </c>
      <c r="D51" s="508"/>
      <c r="E51" s="107">
        <f>SUM(H21:H44)</f>
        <v>10080.000000001746</v>
      </c>
      <c r="F51" s="107">
        <f>C51/24</f>
        <v>1635.0000000002183</v>
      </c>
      <c r="G51" s="94">
        <f>E51/24</f>
        <v>420.00000000007276</v>
      </c>
      <c r="H51" s="399">
        <f>F51/K51</f>
        <v>1688.083232545355</v>
      </c>
      <c r="I51" s="399"/>
      <c r="J51" s="399"/>
      <c r="K51" s="135">
        <f>COS(ATAN(G51/F51))</f>
        <v>0.9685541378992931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5040.000000000873</v>
      </c>
      <c r="D64" s="392"/>
      <c r="E64" s="96">
        <f>SUM(H20:H24)</f>
        <v>1679.999999998472</v>
      </c>
      <c r="F64" s="97">
        <f aca="true" t="shared" si="6" ref="F64:F69">C64/4</f>
        <v>1260.0000000002183</v>
      </c>
      <c r="G64" s="98">
        <f aca="true" t="shared" si="7" ref="G64:G69">E64/4</f>
        <v>419.999999999618</v>
      </c>
      <c r="H64" s="471">
        <f>F64/K64</f>
        <v>1328.1566172708058</v>
      </c>
      <c r="I64" s="472"/>
      <c r="J64" s="473"/>
      <c r="K64" s="163">
        <f>COS(ATAN(G64/F64))</f>
        <v>0.9486832980506165</v>
      </c>
    </row>
    <row r="65" spans="2:11" s="99" customFormat="1" ht="12" customHeight="1">
      <c r="B65" s="129" t="s">
        <v>191</v>
      </c>
      <c r="C65" s="396">
        <f>SUM(E25:E28)</f>
        <v>4919.999999998254</v>
      </c>
      <c r="D65" s="388"/>
      <c r="E65" s="100">
        <f>SUM(H25:H28)</f>
        <v>1560.0000000013097</v>
      </c>
      <c r="F65" s="97">
        <f t="shared" si="6"/>
        <v>1229.9999999995634</v>
      </c>
      <c r="G65" s="98">
        <f t="shared" si="7"/>
        <v>390.0000000003274</v>
      </c>
      <c r="H65" s="389">
        <f aca="true" t="shared" si="8" ref="H65:H70">F65/K65</f>
        <v>1290.3487900560767</v>
      </c>
      <c r="I65" s="389"/>
      <c r="J65" s="390"/>
      <c r="K65" s="163">
        <f aca="true" t="shared" si="9" ref="K65:K70">COS(ATAN(G65/F65))</f>
        <v>0.9532306376992141</v>
      </c>
    </row>
    <row r="66" spans="2:11" s="99" customFormat="1" ht="12" customHeight="1">
      <c r="B66" s="129" t="s">
        <v>192</v>
      </c>
      <c r="C66" s="396">
        <f>SUM(E29:E32)</f>
        <v>5160.0000000034925</v>
      </c>
      <c r="D66" s="388"/>
      <c r="E66" s="100">
        <f>SUM(H29:H32)</f>
        <v>1320.000000001528</v>
      </c>
      <c r="F66" s="97">
        <f t="shared" si="6"/>
        <v>1290.0000000008731</v>
      </c>
      <c r="G66" s="98">
        <f t="shared" si="7"/>
        <v>330.000000000382</v>
      </c>
      <c r="H66" s="389">
        <f t="shared" si="8"/>
        <v>1331.5404612712694</v>
      </c>
      <c r="I66" s="389"/>
      <c r="J66" s="390"/>
      <c r="K66" s="163">
        <f t="shared" si="9"/>
        <v>0.9688027044775372</v>
      </c>
    </row>
    <row r="67" spans="2:11" s="99" customFormat="1" ht="12" customHeight="1">
      <c r="B67" s="129" t="s">
        <v>193</v>
      </c>
      <c r="C67" s="396">
        <f>SUM(E33:E36)</f>
        <v>7200.000000004366</v>
      </c>
      <c r="D67" s="388"/>
      <c r="E67" s="100">
        <f>SUM(H33:H36)</f>
        <v>2159.9999999980355</v>
      </c>
      <c r="F67" s="97">
        <f t="shared" si="6"/>
        <v>1800.0000000010914</v>
      </c>
      <c r="G67" s="98">
        <f t="shared" si="7"/>
        <v>539.9999999995089</v>
      </c>
      <c r="H67" s="389">
        <f t="shared" si="8"/>
        <v>1879.255171604803</v>
      </c>
      <c r="I67" s="389"/>
      <c r="J67" s="390"/>
      <c r="K67" s="163">
        <f t="shared" si="9"/>
        <v>0.9578262852212713</v>
      </c>
    </row>
    <row r="68" spans="2:11" s="99" customFormat="1" ht="12" customHeight="1">
      <c r="B68" s="129" t="s">
        <v>194</v>
      </c>
      <c r="C68" s="396">
        <f>SUM(E37:E40)</f>
        <v>8159.9999999925785</v>
      </c>
      <c r="D68" s="388"/>
      <c r="E68" s="100">
        <f>SUM(H37:H40)</f>
        <v>1679.999999998472</v>
      </c>
      <c r="F68" s="97">
        <f t="shared" si="6"/>
        <v>2039.9999999981446</v>
      </c>
      <c r="G68" s="98">
        <f t="shared" si="7"/>
        <v>419.999999999618</v>
      </c>
      <c r="H68" s="389">
        <f t="shared" si="8"/>
        <v>2082.7865949232796</v>
      </c>
      <c r="I68" s="389"/>
      <c r="J68" s="390"/>
      <c r="K68" s="163">
        <f t="shared" si="9"/>
        <v>0.9794570432566516</v>
      </c>
    </row>
    <row r="69" spans="2:11" s="99" customFormat="1" ht="12" customHeight="1">
      <c r="B69" s="90" t="s">
        <v>195</v>
      </c>
      <c r="C69" s="396">
        <f>SUM(E41:E44)</f>
        <v>8760.000000005675</v>
      </c>
      <c r="D69" s="388"/>
      <c r="E69" s="100">
        <f>SUM(H41:H44)</f>
        <v>1680.000000003929</v>
      </c>
      <c r="F69" s="97">
        <f t="shared" si="6"/>
        <v>2190.000000001419</v>
      </c>
      <c r="G69" s="98">
        <f t="shared" si="7"/>
        <v>420.00000000098225</v>
      </c>
      <c r="H69" s="389">
        <f t="shared" si="8"/>
        <v>2229.910312099354</v>
      </c>
      <c r="I69" s="389"/>
      <c r="J69" s="390"/>
      <c r="K69" s="163">
        <f t="shared" si="9"/>
        <v>0.9821022792345573</v>
      </c>
    </row>
    <row r="70" spans="2:11" s="273" customFormat="1" ht="16.5" customHeight="1" thickBot="1">
      <c r="B70" s="268" t="s">
        <v>62</v>
      </c>
      <c r="C70" s="459">
        <f>SUM(C64:D69)</f>
        <v>39240.00000000524</v>
      </c>
      <c r="D70" s="460"/>
      <c r="E70" s="269">
        <f>SUM(E64:E69)</f>
        <v>10080.000000001746</v>
      </c>
      <c r="F70" s="270">
        <f>C70/24</f>
        <v>1635.0000000002183</v>
      </c>
      <c r="G70" s="271">
        <f>E70/24</f>
        <v>420.00000000007276</v>
      </c>
      <c r="H70" s="461">
        <f t="shared" si="8"/>
        <v>1688.083232545355</v>
      </c>
      <c r="I70" s="462"/>
      <c r="J70" s="463"/>
      <c r="K70" s="272">
        <f t="shared" si="9"/>
        <v>0.9685541378992931</v>
      </c>
    </row>
  </sheetData>
  <sheetProtection/>
  <mergeCells count="48">
    <mergeCell ref="C70:D70"/>
    <mergeCell ref="H70:J70"/>
    <mergeCell ref="C68:D68"/>
    <mergeCell ref="H68:J68"/>
    <mergeCell ref="C69:D69"/>
    <mergeCell ref="H69:J69"/>
    <mergeCell ref="H67:J67"/>
    <mergeCell ref="C64:D64"/>
    <mergeCell ref="H64:J64"/>
    <mergeCell ref="C65:D65"/>
    <mergeCell ref="H65:J65"/>
    <mergeCell ref="C66:D66"/>
    <mergeCell ref="H66:J66"/>
    <mergeCell ref="C67:D67"/>
    <mergeCell ref="G61:G63"/>
    <mergeCell ref="H61:J63"/>
    <mergeCell ref="B60:E60"/>
    <mergeCell ref="F60:J60"/>
    <mergeCell ref="B61:B63"/>
    <mergeCell ref="C61:D63"/>
    <mergeCell ref="E61:E63"/>
    <mergeCell ref="F61:F63"/>
    <mergeCell ref="K60:K63"/>
    <mergeCell ref="B13:B19"/>
    <mergeCell ref="C46:D47"/>
    <mergeCell ref="B46:B47"/>
    <mergeCell ref="B45:E45"/>
    <mergeCell ref="E46:E47"/>
    <mergeCell ref="G46:G47"/>
    <mergeCell ref="C48:D48"/>
    <mergeCell ref="C51:D51"/>
    <mergeCell ref="H49:J49"/>
    <mergeCell ref="C50:D50"/>
    <mergeCell ref="F46:F47"/>
    <mergeCell ref="H50:J50"/>
    <mergeCell ref="H51:J51"/>
    <mergeCell ref="H48:J48"/>
    <mergeCell ref="C49:D49"/>
    <mergeCell ref="K45:K47"/>
    <mergeCell ref="I13:I19"/>
    <mergeCell ref="J13:J19"/>
    <mergeCell ref="K13:K19"/>
    <mergeCell ref="H46:J47"/>
    <mergeCell ref="F45:J45"/>
    <mergeCell ref="B55:D55"/>
    <mergeCell ref="F55:G55"/>
    <mergeCell ref="B57:D57"/>
    <mergeCell ref="F57:G57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7">
      <selection activeCell="L7" sqref="L1:T16384"/>
    </sheetView>
  </sheetViews>
  <sheetFormatPr defaultColWidth="9.140625" defaultRowHeight="12.75"/>
  <cols>
    <col min="1" max="1" width="1.57421875" style="0" customWidth="1"/>
    <col min="2" max="2" width="6.00390625" style="0" customWidth="1"/>
    <col min="3" max="3" width="9.421875" style="0" bestFit="1" customWidth="1"/>
    <col min="4" max="4" width="7.57421875" style="0" customWidth="1"/>
    <col min="5" max="5" width="11.140625" style="0" customWidth="1"/>
    <col min="7" max="7" width="8.57421875" style="0" customWidth="1"/>
    <col min="8" max="8" width="11.57421875" style="0" customWidth="1"/>
    <col min="9" max="9" width="8.140625" style="0" customWidth="1"/>
    <col min="10" max="10" width="7.7109375" style="0" customWidth="1"/>
    <col min="11" max="11" width="11.2812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149</v>
      </c>
      <c r="J3" s="170" t="s">
        <v>236</v>
      </c>
      <c r="K3" s="172"/>
    </row>
    <row r="4" spans="2:11" ht="13.5" customHeight="1">
      <c r="B4" t="s">
        <v>126</v>
      </c>
      <c r="H4" t="s">
        <v>146</v>
      </c>
      <c r="K4" s="172">
        <v>501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129</v>
      </c>
      <c r="G9" s="1" t="s">
        <v>262</v>
      </c>
    </row>
    <row r="11" ht="12.75">
      <c r="E11" t="s">
        <v>7</v>
      </c>
    </row>
    <row r="12" ht="13.5" thickBot="1">
      <c r="B12" t="s">
        <v>173</v>
      </c>
    </row>
    <row r="13" spans="2:11" ht="13.5" customHeight="1">
      <c r="B13" s="417" t="s">
        <v>25</v>
      </c>
      <c r="C13" s="17" t="s">
        <v>9</v>
      </c>
      <c r="D13" s="4"/>
      <c r="E13" s="324" t="s">
        <v>209</v>
      </c>
      <c r="F13" s="3" t="s">
        <v>16</v>
      </c>
      <c r="G13" s="4"/>
      <c r="H13" s="324" t="s">
        <v>209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12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166">
        <v>4327.57</v>
      </c>
      <c r="D20" s="85"/>
      <c r="E20" s="118"/>
      <c r="F20" s="126">
        <v>1553.58</v>
      </c>
      <c r="G20" s="166"/>
      <c r="H20" s="85"/>
      <c r="I20" s="166"/>
      <c r="J20" s="166"/>
      <c r="K20" s="87"/>
    </row>
    <row r="21" spans="2:11" ht="12.75">
      <c r="B21" s="90" t="s">
        <v>27</v>
      </c>
      <c r="C21" s="126">
        <v>4327.68</v>
      </c>
      <c r="D21" s="91">
        <f>C21-C20</f>
        <v>0.11000000000058208</v>
      </c>
      <c r="E21" s="91">
        <f>D21*E16</f>
        <v>792.000000004191</v>
      </c>
      <c r="F21" s="126">
        <v>1553.61</v>
      </c>
      <c r="G21" s="126">
        <f aca="true" t="shared" si="0" ref="G21:G44">F21-F20</f>
        <v>0.029999999999972715</v>
      </c>
      <c r="H21" s="91">
        <f>G21*$H$16</f>
        <v>215.99999999980355</v>
      </c>
      <c r="I21" s="126">
        <f aca="true" t="shared" si="1" ref="I21:I44">H21/E21</f>
        <v>0.2727272727255815</v>
      </c>
      <c r="J21" s="126">
        <f aca="true" t="shared" si="2" ref="J21:J44">COS(ATAN(I21))</f>
        <v>0.9647638212381463</v>
      </c>
      <c r="K21" s="119">
        <f aca="true" t="shared" si="3" ref="K21:K44">E21/J21</f>
        <v>820.9263060753709</v>
      </c>
    </row>
    <row r="22" spans="2:11" ht="12.75">
      <c r="B22" s="90" t="s">
        <v>28</v>
      </c>
      <c r="C22" s="126">
        <v>4327.82</v>
      </c>
      <c r="D22" s="91">
        <f>C22-C21</f>
        <v>0.13999999999941792</v>
      </c>
      <c r="E22" s="91">
        <f>D22*E16</f>
        <v>1007.999999995809</v>
      </c>
      <c r="F22">
        <v>1553.66</v>
      </c>
      <c r="G22" s="126">
        <f t="shared" si="0"/>
        <v>0.0500000000001819</v>
      </c>
      <c r="H22" s="91">
        <f>G22*$H$16</f>
        <v>360.0000000013097</v>
      </c>
      <c r="I22" s="126">
        <f t="shared" si="1"/>
        <v>0.3571428571456413</v>
      </c>
      <c r="J22" s="126">
        <f t="shared" si="2"/>
        <v>0.941741911594007</v>
      </c>
      <c r="K22" s="119">
        <f t="shared" si="3"/>
        <v>1070.356949803426</v>
      </c>
    </row>
    <row r="23" spans="2:11" ht="12.75">
      <c r="B23" s="90" t="s">
        <v>29</v>
      </c>
      <c r="C23" s="126">
        <v>4327.99</v>
      </c>
      <c r="D23" s="91">
        <f aca="true" t="shared" si="4" ref="D23:D44">C23-C22</f>
        <v>0.17000000000007276</v>
      </c>
      <c r="E23" s="91">
        <f>D23*E16</f>
        <v>1224.0000000005239</v>
      </c>
      <c r="F23" s="126">
        <v>1553.78</v>
      </c>
      <c r="G23" s="126">
        <f t="shared" si="0"/>
        <v>0.11999999999989086</v>
      </c>
      <c r="H23" s="91">
        <f>G23*$H$16</f>
        <v>863.9999999992142</v>
      </c>
      <c r="I23" s="126">
        <f t="shared" si="1"/>
        <v>0.7058823529402324</v>
      </c>
      <c r="J23" s="126">
        <f t="shared" si="2"/>
        <v>0.816967863265125</v>
      </c>
      <c r="K23" s="119">
        <f t="shared" si="3"/>
        <v>1498.2229473612813</v>
      </c>
    </row>
    <row r="24" spans="2:11" ht="12.75">
      <c r="B24" s="90" t="s">
        <v>30</v>
      </c>
      <c r="C24" s="126">
        <v>4328.06</v>
      </c>
      <c r="D24" s="91">
        <f t="shared" si="4"/>
        <v>0.07000000000061846</v>
      </c>
      <c r="E24" s="91">
        <f>D24*E16</f>
        <v>504.0000000044529</v>
      </c>
      <c r="F24" s="126">
        <v>1553.87</v>
      </c>
      <c r="G24" s="126">
        <f t="shared" si="0"/>
        <v>0.08999999999991815</v>
      </c>
      <c r="H24" s="91">
        <f>G24*$H$16</f>
        <v>647.9999999994106</v>
      </c>
      <c r="I24" s="126">
        <f t="shared" si="1"/>
        <v>1.285714285701757</v>
      </c>
      <c r="J24" s="126">
        <f t="shared" si="2"/>
        <v>0.613940613518648</v>
      </c>
      <c r="K24" s="119">
        <f t="shared" si="3"/>
        <v>820.926306073648</v>
      </c>
    </row>
    <row r="25" spans="2:11" ht="12.75">
      <c r="B25" s="90" t="s">
        <v>31</v>
      </c>
      <c r="C25" s="126">
        <v>4328.27</v>
      </c>
      <c r="D25" s="91">
        <f t="shared" si="4"/>
        <v>0.21000000000003638</v>
      </c>
      <c r="E25" s="91">
        <f>D25*E16</f>
        <v>1512.000000000262</v>
      </c>
      <c r="F25" s="126">
        <v>1553.96</v>
      </c>
      <c r="G25" s="126">
        <f t="shared" si="0"/>
        <v>0.09000000000014552</v>
      </c>
      <c r="H25" s="91">
        <f>G25*H16</f>
        <v>648.0000000010477</v>
      </c>
      <c r="I25" s="126">
        <f t="shared" si="1"/>
        <v>0.4285714285720473</v>
      </c>
      <c r="J25" s="126">
        <f t="shared" si="2"/>
        <v>0.919145030017852</v>
      </c>
      <c r="K25" s="119">
        <f t="shared" si="3"/>
        <v>1645.0069908672576</v>
      </c>
    </row>
    <row r="26" spans="2:11" ht="12.75">
      <c r="B26" s="90" t="s">
        <v>32</v>
      </c>
      <c r="C26" s="126">
        <v>4328.38</v>
      </c>
      <c r="D26" s="91">
        <f t="shared" si="4"/>
        <v>0.10999999999967258</v>
      </c>
      <c r="E26" s="91">
        <f>D26*E16</f>
        <v>791.9999999976426</v>
      </c>
      <c r="F26" s="126">
        <v>1554.04</v>
      </c>
      <c r="G26" s="126">
        <f t="shared" si="0"/>
        <v>0.07999999999992724</v>
      </c>
      <c r="H26" s="91">
        <f>G26*H16</f>
        <v>575.9999999994761</v>
      </c>
      <c r="I26" s="126">
        <f t="shared" si="1"/>
        <v>0.7272727272742305</v>
      </c>
      <c r="J26" s="126">
        <f t="shared" si="2"/>
        <v>0.8087360843026102</v>
      </c>
      <c r="K26" s="119">
        <f t="shared" si="3"/>
        <v>979.3058766267372</v>
      </c>
    </row>
    <row r="27" spans="2:11" ht="12.75">
      <c r="B27" s="90" t="s">
        <v>33</v>
      </c>
      <c r="C27" s="126">
        <v>4328.59</v>
      </c>
      <c r="D27" s="91">
        <f t="shared" si="4"/>
        <v>0.21000000000003638</v>
      </c>
      <c r="E27" s="91">
        <f>D27*E16</f>
        <v>1512.000000000262</v>
      </c>
      <c r="F27" s="126">
        <v>1554.13</v>
      </c>
      <c r="G27" s="126">
        <f t="shared" si="0"/>
        <v>0.09000000000014552</v>
      </c>
      <c r="H27" s="91">
        <f>G27*H16</f>
        <v>648.0000000010477</v>
      </c>
      <c r="I27" s="126">
        <f t="shared" si="1"/>
        <v>0.4285714285720473</v>
      </c>
      <c r="J27" s="126">
        <f t="shared" si="2"/>
        <v>0.919145030017852</v>
      </c>
      <c r="K27" s="119">
        <f t="shared" si="3"/>
        <v>1645.0069908672576</v>
      </c>
    </row>
    <row r="28" spans="2:11" ht="12.75">
      <c r="B28" s="90" t="s">
        <v>34</v>
      </c>
      <c r="C28" s="126">
        <v>4328.74</v>
      </c>
      <c r="D28" s="91">
        <f t="shared" si="4"/>
        <v>0.1499999999996362</v>
      </c>
      <c r="E28" s="91">
        <f>D28*E16</f>
        <v>1079.9999999973807</v>
      </c>
      <c r="F28" s="126">
        <v>1554.19</v>
      </c>
      <c r="G28" s="126">
        <f t="shared" si="0"/>
        <v>0.05999999999994543</v>
      </c>
      <c r="H28" s="91">
        <f>G28*H16</f>
        <v>431.9999999996071</v>
      </c>
      <c r="I28" s="126">
        <f t="shared" si="1"/>
        <v>0.4000000000006063</v>
      </c>
      <c r="J28" s="126">
        <f t="shared" si="2"/>
        <v>0.9284766908850652</v>
      </c>
      <c r="K28" s="119">
        <f t="shared" si="3"/>
        <v>1163.1955983384748</v>
      </c>
    </row>
    <row r="29" spans="2:11" ht="12.75">
      <c r="B29" s="90" t="s">
        <v>35</v>
      </c>
      <c r="C29" s="126">
        <v>4328.89</v>
      </c>
      <c r="D29" s="91">
        <f t="shared" si="4"/>
        <v>0.1500000000005457</v>
      </c>
      <c r="E29" s="91">
        <f>D29*E16</f>
        <v>1080.000000003929</v>
      </c>
      <c r="F29" s="126">
        <v>1554.26</v>
      </c>
      <c r="G29" s="126">
        <f t="shared" si="0"/>
        <v>0.06999999999993634</v>
      </c>
      <c r="H29" s="91">
        <f>G29*H16</f>
        <v>503.9999999995416</v>
      </c>
      <c r="I29" s="126">
        <f t="shared" si="1"/>
        <v>0.46666666666454454</v>
      </c>
      <c r="J29" s="126">
        <f t="shared" si="2"/>
        <v>0.9061831399960023</v>
      </c>
      <c r="K29" s="119">
        <f t="shared" si="3"/>
        <v>1191.8120657251397</v>
      </c>
    </row>
    <row r="30" spans="2:11" ht="12.75">
      <c r="B30" s="90" t="s">
        <v>36</v>
      </c>
      <c r="C30" s="126">
        <v>4329.04</v>
      </c>
      <c r="D30" s="91">
        <f t="shared" si="4"/>
        <v>0.1499999999996362</v>
      </c>
      <c r="E30" s="91">
        <f>D30*E16</f>
        <v>1079.9999999973807</v>
      </c>
      <c r="F30" s="126">
        <v>1554.33</v>
      </c>
      <c r="G30" s="126">
        <f t="shared" si="0"/>
        <v>0.06999999999993634</v>
      </c>
      <c r="H30" s="91">
        <f>G30*H16</f>
        <v>503.9999999995416</v>
      </c>
      <c r="I30" s="126">
        <f t="shared" si="1"/>
        <v>0.46666666666737405</v>
      </c>
      <c r="J30" s="126">
        <f t="shared" si="2"/>
        <v>0.9061831399950198</v>
      </c>
      <c r="K30" s="119">
        <f t="shared" si="3"/>
        <v>1191.8120657192057</v>
      </c>
    </row>
    <row r="31" spans="2:11" ht="12.75">
      <c r="B31" s="90" t="s">
        <v>37</v>
      </c>
      <c r="C31" s="126">
        <v>4329.19</v>
      </c>
      <c r="D31" s="91">
        <f t="shared" si="4"/>
        <v>0.1499999999996362</v>
      </c>
      <c r="E31" s="91">
        <f>D31*E16</f>
        <v>1079.9999999973807</v>
      </c>
      <c r="F31" s="126">
        <v>1554.4</v>
      </c>
      <c r="G31" s="126">
        <f t="shared" si="0"/>
        <v>0.07000000000016371</v>
      </c>
      <c r="H31" s="91">
        <f>G31*H16</f>
        <v>504.0000000011787</v>
      </c>
      <c r="I31" s="126">
        <f t="shared" si="1"/>
        <v>0.4666666666688899</v>
      </c>
      <c r="J31" s="126">
        <f t="shared" si="2"/>
        <v>0.9061831399944934</v>
      </c>
      <c r="K31" s="119">
        <f t="shared" si="3"/>
        <v>1191.8120657198979</v>
      </c>
    </row>
    <row r="32" spans="2:11" ht="12.75">
      <c r="B32" s="90" t="s">
        <v>38</v>
      </c>
      <c r="C32" s="126">
        <v>4329.34</v>
      </c>
      <c r="D32" s="91">
        <f t="shared" si="4"/>
        <v>0.1500000000005457</v>
      </c>
      <c r="E32" s="91">
        <f>D32*E16</f>
        <v>1080.000000003929</v>
      </c>
      <c r="F32" s="126">
        <v>1554.47</v>
      </c>
      <c r="G32" s="126">
        <f t="shared" si="0"/>
        <v>0.06999999999993634</v>
      </c>
      <c r="H32" s="91">
        <f>G32*H16</f>
        <v>503.9999999995416</v>
      </c>
      <c r="I32" s="126">
        <f t="shared" si="1"/>
        <v>0.46666666666454454</v>
      </c>
      <c r="J32" s="126">
        <f t="shared" si="2"/>
        <v>0.9061831399960023</v>
      </c>
      <c r="K32" s="119">
        <f t="shared" si="3"/>
        <v>1191.8120657251397</v>
      </c>
    </row>
    <row r="33" spans="2:11" ht="12.75">
      <c r="B33" s="90" t="s">
        <v>39</v>
      </c>
      <c r="C33" s="126">
        <v>4329.5</v>
      </c>
      <c r="D33" s="91">
        <f t="shared" si="4"/>
        <v>0.15999999999985448</v>
      </c>
      <c r="E33" s="91">
        <f>D33*E16</f>
        <v>1151.9999999989523</v>
      </c>
      <c r="F33" s="126">
        <v>1554.54</v>
      </c>
      <c r="G33" s="126">
        <f t="shared" si="0"/>
        <v>0.06999999999993634</v>
      </c>
      <c r="H33" s="91">
        <f>G33*H16</f>
        <v>503.9999999995416</v>
      </c>
      <c r="I33" s="126">
        <f t="shared" si="1"/>
        <v>0.4375</v>
      </c>
      <c r="J33" s="126">
        <f t="shared" si="2"/>
        <v>0.9161573349021891</v>
      </c>
      <c r="K33" s="119">
        <f t="shared" si="3"/>
        <v>1257.425942152111</v>
      </c>
    </row>
    <row r="34" spans="2:11" ht="12.75">
      <c r="B34" s="90" t="s">
        <v>40</v>
      </c>
      <c r="C34" s="126">
        <v>4329.66</v>
      </c>
      <c r="D34" s="91">
        <f t="shared" si="4"/>
        <v>0.15999999999985448</v>
      </c>
      <c r="E34" s="91">
        <f>D34*E16</f>
        <v>1151.9999999989523</v>
      </c>
      <c r="F34" s="126">
        <v>1554.57</v>
      </c>
      <c r="G34" s="126">
        <f t="shared" si="0"/>
        <v>0.029999999999972715</v>
      </c>
      <c r="H34" s="91">
        <f>G34*H16</f>
        <v>215.99999999980355</v>
      </c>
      <c r="I34" s="126">
        <f t="shared" si="1"/>
        <v>0.1875</v>
      </c>
      <c r="J34" s="126">
        <f t="shared" si="2"/>
        <v>0.9828721869343219</v>
      </c>
      <c r="K34" s="119">
        <f t="shared" si="3"/>
        <v>1172.075082918113</v>
      </c>
    </row>
    <row r="35" spans="2:11" ht="12.75">
      <c r="B35" s="90" t="s">
        <v>41</v>
      </c>
      <c r="C35" s="126">
        <v>4329.82</v>
      </c>
      <c r="D35" s="91">
        <f t="shared" si="4"/>
        <v>0.15999999999985448</v>
      </c>
      <c r="E35" s="91">
        <f>D35*E16</f>
        <v>1151.9999999989523</v>
      </c>
      <c r="F35" s="126">
        <v>1554.7</v>
      </c>
      <c r="G35" s="126">
        <f t="shared" si="0"/>
        <v>0.13000000000010914</v>
      </c>
      <c r="H35" s="91">
        <f>G35*H16</f>
        <v>936.0000000007858</v>
      </c>
      <c r="I35" s="126">
        <f t="shared" si="1"/>
        <v>0.8125000000014211</v>
      </c>
      <c r="J35" s="126">
        <f t="shared" si="2"/>
        <v>0.7761140001157257</v>
      </c>
      <c r="K35" s="119">
        <f t="shared" si="3"/>
        <v>1484.3180252220402</v>
      </c>
    </row>
    <row r="36" spans="2:11" ht="12.75">
      <c r="B36" s="90" t="s">
        <v>42</v>
      </c>
      <c r="C36" s="126">
        <v>4329.99</v>
      </c>
      <c r="D36" s="91">
        <f t="shared" si="4"/>
        <v>0.17000000000007276</v>
      </c>
      <c r="E36" s="91">
        <f>D36*E16</f>
        <v>1224.0000000005239</v>
      </c>
      <c r="F36" s="126">
        <v>1554.78</v>
      </c>
      <c r="G36" s="126">
        <f t="shared" si="0"/>
        <v>0.07999999999992724</v>
      </c>
      <c r="H36" s="91">
        <f>G36*H16</f>
        <v>575.9999999994761</v>
      </c>
      <c r="I36" s="126">
        <f t="shared" si="1"/>
        <v>0.47058823529348826</v>
      </c>
      <c r="J36" s="126">
        <f t="shared" si="2"/>
        <v>0.9048187022012135</v>
      </c>
      <c r="K36" s="119">
        <f t="shared" si="3"/>
        <v>1352.7571844202782</v>
      </c>
    </row>
    <row r="37" spans="2:11" ht="12.75">
      <c r="B37" s="90" t="s">
        <v>43</v>
      </c>
      <c r="C37" s="126">
        <v>4330.15</v>
      </c>
      <c r="D37" s="91">
        <f t="shared" si="4"/>
        <v>0.15999999999985448</v>
      </c>
      <c r="E37" s="91">
        <f>D37*E16</f>
        <v>1151.9999999989523</v>
      </c>
      <c r="F37" s="126">
        <v>1554.86</v>
      </c>
      <c r="G37" s="126">
        <f t="shared" si="0"/>
        <v>0.07999999999992724</v>
      </c>
      <c r="H37" s="91">
        <f>G37*H16</f>
        <v>575.9999999994761</v>
      </c>
      <c r="I37" s="126">
        <f t="shared" si="1"/>
        <v>0.5</v>
      </c>
      <c r="J37" s="126">
        <f t="shared" si="2"/>
        <v>0.8944271909999159</v>
      </c>
      <c r="K37" s="119">
        <f t="shared" si="3"/>
        <v>1287.9751550387075</v>
      </c>
    </row>
    <row r="38" spans="2:11" ht="12.75">
      <c r="B38" s="90" t="s">
        <v>44</v>
      </c>
      <c r="C38" s="126">
        <v>4330.29</v>
      </c>
      <c r="D38" s="91">
        <f t="shared" si="4"/>
        <v>0.14000000000032742</v>
      </c>
      <c r="E38" s="91">
        <f>D38*E16</f>
        <v>1008.0000000023574</v>
      </c>
      <c r="F38" s="126">
        <v>1554.93</v>
      </c>
      <c r="G38" s="126">
        <f t="shared" si="0"/>
        <v>0.07000000000016371</v>
      </c>
      <c r="H38" s="91">
        <f>G38*H16</f>
        <v>504.0000000011787</v>
      </c>
      <c r="I38" s="126">
        <f t="shared" si="1"/>
        <v>0.5</v>
      </c>
      <c r="J38" s="126">
        <f t="shared" si="2"/>
        <v>0.8944271909999159</v>
      </c>
      <c r="K38" s="119">
        <f t="shared" si="3"/>
        <v>1126.9782606625297</v>
      </c>
    </row>
    <row r="39" spans="2:11" ht="12.75">
      <c r="B39" s="90" t="s">
        <v>45</v>
      </c>
      <c r="C39" s="126">
        <v>4330.43</v>
      </c>
      <c r="D39" s="91">
        <f t="shared" si="4"/>
        <v>0.14000000000032742</v>
      </c>
      <c r="E39" s="91">
        <f>D39*E16</f>
        <v>1008.0000000023574</v>
      </c>
      <c r="F39" s="126">
        <v>1555</v>
      </c>
      <c r="G39" s="126">
        <f t="shared" si="0"/>
        <v>0.06999999999993634</v>
      </c>
      <c r="H39" s="91">
        <f>G39*H16</f>
        <v>503.9999999995416</v>
      </c>
      <c r="I39" s="126">
        <f t="shared" si="1"/>
        <v>0.4999999999983759</v>
      </c>
      <c r="J39" s="126">
        <f t="shared" si="2"/>
        <v>0.894427191000497</v>
      </c>
      <c r="K39" s="119">
        <f t="shared" si="3"/>
        <v>1126.9782606617975</v>
      </c>
    </row>
    <row r="40" spans="2:11" ht="12.75">
      <c r="B40" s="90" t="s">
        <v>46</v>
      </c>
      <c r="C40" s="126">
        <v>4330.57</v>
      </c>
      <c r="D40" s="91">
        <f t="shared" si="4"/>
        <v>0.13999999999941792</v>
      </c>
      <c r="E40" s="91">
        <f>D40*E16</f>
        <v>1007.999999995809</v>
      </c>
      <c r="F40" s="126">
        <v>1555.07</v>
      </c>
      <c r="G40" s="126">
        <f t="shared" si="0"/>
        <v>0.06999999999993634</v>
      </c>
      <c r="H40" s="91">
        <f>G40*H16</f>
        <v>503.9999999995416</v>
      </c>
      <c r="I40" s="126">
        <f t="shared" si="1"/>
        <v>0.5000000000016241</v>
      </c>
      <c r="J40" s="126">
        <f t="shared" si="2"/>
        <v>0.8944271909993348</v>
      </c>
      <c r="K40" s="119">
        <f t="shared" si="3"/>
        <v>1126.9782606559406</v>
      </c>
    </row>
    <row r="41" spans="2:11" ht="12.75">
      <c r="B41" s="90" t="s">
        <v>47</v>
      </c>
      <c r="C41" s="126">
        <v>4330.7</v>
      </c>
      <c r="D41" s="91">
        <f t="shared" si="4"/>
        <v>0.13000000000010914</v>
      </c>
      <c r="E41" s="91">
        <f>D41*E16</f>
        <v>936.0000000007858</v>
      </c>
      <c r="F41" s="126">
        <v>1555.14</v>
      </c>
      <c r="G41" s="126">
        <f t="shared" si="0"/>
        <v>0.07000000000016371</v>
      </c>
      <c r="H41" s="91">
        <f>G41*H16</f>
        <v>504.0000000011787</v>
      </c>
      <c r="I41" s="126">
        <f t="shared" si="1"/>
        <v>0.5384615384623457</v>
      </c>
      <c r="J41" s="126">
        <f t="shared" si="2"/>
        <v>0.8804710999218786</v>
      </c>
      <c r="K41" s="119">
        <f t="shared" si="3"/>
        <v>1063.0672603380556</v>
      </c>
    </row>
    <row r="42" spans="2:11" ht="12.75">
      <c r="B42" s="90" t="s">
        <v>48</v>
      </c>
      <c r="C42" s="126">
        <v>4330.84</v>
      </c>
      <c r="D42" s="91">
        <f t="shared" si="4"/>
        <v>0.14000000000032742</v>
      </c>
      <c r="E42" s="91">
        <f>D42*E16</f>
        <v>1008.0000000023574</v>
      </c>
      <c r="F42" s="126">
        <v>1555.2</v>
      </c>
      <c r="G42" s="126">
        <f t="shared" si="0"/>
        <v>0.05999999999994543</v>
      </c>
      <c r="H42" s="91">
        <f>G42*H16</f>
        <v>431.9999999996071</v>
      </c>
      <c r="I42" s="126">
        <f t="shared" si="1"/>
        <v>0.4285714285700365</v>
      </c>
      <c r="J42" s="126">
        <f t="shared" si="2"/>
        <v>0.9191450300185212</v>
      </c>
      <c r="K42" s="119">
        <f t="shared" si="3"/>
        <v>1096.6713272464149</v>
      </c>
    </row>
    <row r="43" spans="2:11" ht="12.75">
      <c r="B43" s="90" t="s">
        <v>49</v>
      </c>
      <c r="C43" s="126">
        <v>4330.97</v>
      </c>
      <c r="D43" s="91">
        <f t="shared" si="4"/>
        <v>0.13000000000010914</v>
      </c>
      <c r="E43" s="91">
        <f>D43*E16</f>
        <v>936.0000000007858</v>
      </c>
      <c r="F43" s="126">
        <v>1555.26</v>
      </c>
      <c r="G43" s="126">
        <f t="shared" si="0"/>
        <v>0.05999999999994543</v>
      </c>
      <c r="H43" s="91">
        <f>G43*H16</f>
        <v>431.9999999996071</v>
      </c>
      <c r="I43" s="126">
        <f t="shared" si="1"/>
        <v>0.4615384615376543</v>
      </c>
      <c r="J43" s="126">
        <f t="shared" si="2"/>
        <v>0.9079593845007305</v>
      </c>
      <c r="K43" s="119">
        <f t="shared" si="3"/>
        <v>1030.8831165564463</v>
      </c>
    </row>
    <row r="44" spans="2:11" ht="13.5" thickBot="1">
      <c r="B44" s="93" t="s">
        <v>50</v>
      </c>
      <c r="C44" s="151">
        <v>4331.08</v>
      </c>
      <c r="D44" s="94">
        <f t="shared" si="4"/>
        <v>0.10999999999967258</v>
      </c>
      <c r="E44" s="94">
        <f>D44*E16</f>
        <v>791.9999999976426</v>
      </c>
      <c r="F44" s="151">
        <v>1555.31</v>
      </c>
      <c r="G44" s="151">
        <f t="shared" si="0"/>
        <v>0.049999999999954525</v>
      </c>
      <c r="H44" s="94">
        <f>G44*H16</f>
        <v>359.9999999996726</v>
      </c>
      <c r="I44" s="151">
        <f t="shared" si="1"/>
        <v>0.4545454545463941</v>
      </c>
      <c r="J44" s="151">
        <f t="shared" si="2"/>
        <v>0.9103664774622825</v>
      </c>
      <c r="K44" s="121">
        <f t="shared" si="3"/>
        <v>869.9793100965276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28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29"/>
      <c r="F47" s="492"/>
      <c r="G47" s="476"/>
      <c r="H47" s="450"/>
      <c r="I47" s="425"/>
      <c r="J47" s="451"/>
      <c r="K47" s="421"/>
    </row>
    <row r="48" spans="2:11" ht="12.75">
      <c r="B48" s="127" t="s">
        <v>63</v>
      </c>
      <c r="C48" s="507">
        <f>SUM(E21:E28)</f>
        <v>8424.000000000524</v>
      </c>
      <c r="D48" s="507"/>
      <c r="E48" s="118">
        <f>SUM(H21:H28)</f>
        <v>4392.000000000917</v>
      </c>
      <c r="F48" s="118">
        <f>C48/8</f>
        <v>1053.0000000000655</v>
      </c>
      <c r="G48" s="85">
        <f>E48/8</f>
        <v>549.0000000001146</v>
      </c>
      <c r="H48" s="510">
        <f>F48/K48</f>
        <v>1187.5226313634041</v>
      </c>
      <c r="I48" s="510"/>
      <c r="J48" s="510"/>
      <c r="K48" s="133">
        <f>COS(ATAN(G48/F48))</f>
        <v>0.8867199430053032</v>
      </c>
    </row>
    <row r="49" spans="2:11" ht="12.75">
      <c r="B49" s="129" t="s">
        <v>60</v>
      </c>
      <c r="C49" s="509">
        <f>SUM(E29:E36)</f>
        <v>9000</v>
      </c>
      <c r="D49" s="509"/>
      <c r="E49" s="106">
        <f>SUM(H29:H36)</f>
        <v>4247.999999999411</v>
      </c>
      <c r="F49" s="106">
        <f>C49/8</f>
        <v>1125</v>
      </c>
      <c r="G49" s="91">
        <f>E49/8</f>
        <v>530.9999999999263</v>
      </c>
      <c r="H49" s="389">
        <f>F49/K49</f>
        <v>1244.0200963006673</v>
      </c>
      <c r="I49" s="389"/>
      <c r="J49" s="389"/>
      <c r="K49" s="134">
        <f>COS(ATAN(G49/F49))</f>
        <v>0.9043262270001936</v>
      </c>
    </row>
    <row r="50" spans="2:11" ht="12.75">
      <c r="B50" s="90" t="s">
        <v>61</v>
      </c>
      <c r="C50" s="509">
        <f>SUM(E37:E44)</f>
        <v>7848.000000001048</v>
      </c>
      <c r="D50" s="509"/>
      <c r="E50" s="106">
        <f>SUM(H37:H44)</f>
        <v>3815.9999999998035</v>
      </c>
      <c r="F50" s="106">
        <f>C50/8</f>
        <v>981.000000000131</v>
      </c>
      <c r="G50" s="91">
        <f>E50/8</f>
        <v>476.99999999997544</v>
      </c>
      <c r="H50" s="389">
        <f>F50/K50</f>
        <v>1090.8207918811565</v>
      </c>
      <c r="I50" s="389"/>
      <c r="J50" s="389"/>
      <c r="K50" s="134">
        <f>COS(ATAN(G50/F50))</f>
        <v>0.8993227918844158</v>
      </c>
    </row>
    <row r="51" spans="2:11" ht="13.5" thickBot="1">
      <c r="B51" s="93" t="s">
        <v>62</v>
      </c>
      <c r="C51" s="508">
        <f>SUM(E21:E44)</f>
        <v>25272.00000000157</v>
      </c>
      <c r="D51" s="508"/>
      <c r="E51" s="107">
        <f>SUM(H21:H44)</f>
        <v>12456.000000000131</v>
      </c>
      <c r="F51" s="107">
        <f>C51/24</f>
        <v>1053.0000000000655</v>
      </c>
      <c r="G51" s="94">
        <f>E51/24</f>
        <v>519.0000000000055</v>
      </c>
      <c r="H51" s="399">
        <f>F51/K51</f>
        <v>1173.9548543279436</v>
      </c>
      <c r="I51" s="399"/>
      <c r="J51" s="399"/>
      <c r="K51" s="135">
        <f>COS(ATAN(G51/F51))</f>
        <v>0.8969680530030931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3528.0000000049768</v>
      </c>
      <c r="D64" s="392"/>
      <c r="E64" s="96">
        <f>SUM(H20:H24)</f>
        <v>2087.999999999738</v>
      </c>
      <c r="F64" s="97">
        <f aca="true" t="shared" si="5" ref="F64:F69">C64/4</f>
        <v>882.0000000012442</v>
      </c>
      <c r="G64" s="98">
        <f aca="true" t="shared" si="6" ref="G64:G69">E64/4</f>
        <v>521.9999999999345</v>
      </c>
      <c r="H64" s="471">
        <f>F64/K64</f>
        <v>1024.894140876084</v>
      </c>
      <c r="I64" s="472"/>
      <c r="J64" s="473"/>
      <c r="K64" s="163">
        <f>COS(ATAN(G64/F64))</f>
        <v>0.860576682824342</v>
      </c>
    </row>
    <row r="65" spans="2:11" s="99" customFormat="1" ht="12" customHeight="1">
      <c r="B65" s="129" t="s">
        <v>191</v>
      </c>
      <c r="C65" s="396">
        <f>SUM(E25:E28)</f>
        <v>4895.999999995547</v>
      </c>
      <c r="D65" s="388"/>
      <c r="E65" s="100">
        <f>SUM(H25:H28)</f>
        <v>2304.0000000011787</v>
      </c>
      <c r="F65" s="97">
        <f t="shared" si="5"/>
        <v>1223.9999999988868</v>
      </c>
      <c r="G65" s="98">
        <f t="shared" si="6"/>
        <v>576.0000000002947</v>
      </c>
      <c r="H65" s="389">
        <f aca="true" t="shared" si="7" ref="H65:H70">F65/K65</f>
        <v>1352.7571844191455</v>
      </c>
      <c r="I65" s="389"/>
      <c r="J65" s="390"/>
      <c r="K65" s="163">
        <f aca="true" t="shared" si="8" ref="K65:K70">COS(ATAN(G65/F65))</f>
        <v>0.904818702200761</v>
      </c>
    </row>
    <row r="66" spans="2:11" s="99" customFormat="1" ht="12" customHeight="1">
      <c r="B66" s="129" t="s">
        <v>192</v>
      </c>
      <c r="C66" s="396">
        <f>SUM(E29:E32)</f>
        <v>4320.000000002619</v>
      </c>
      <c r="D66" s="388"/>
      <c r="E66" s="100">
        <f>SUM(H29:H32)</f>
        <v>2015.9999999998035</v>
      </c>
      <c r="F66" s="97">
        <f t="shared" si="5"/>
        <v>1080.0000000006548</v>
      </c>
      <c r="G66" s="98">
        <f t="shared" si="6"/>
        <v>503.9999999999509</v>
      </c>
      <c r="H66" s="389">
        <f t="shared" si="7"/>
        <v>1191.8120657223458</v>
      </c>
      <c r="I66" s="389"/>
      <c r="J66" s="390"/>
      <c r="K66" s="163">
        <f t="shared" si="8"/>
        <v>0.9061831399953795</v>
      </c>
    </row>
    <row r="67" spans="2:11" s="99" customFormat="1" ht="12" customHeight="1">
      <c r="B67" s="129" t="s">
        <v>193</v>
      </c>
      <c r="C67" s="396">
        <f>SUM(E33:E36)</f>
        <v>4679.999999997381</v>
      </c>
      <c r="D67" s="388"/>
      <c r="E67" s="100">
        <f>SUM(H33:H36)</f>
        <v>2231.999999999607</v>
      </c>
      <c r="F67" s="97">
        <f t="shared" si="5"/>
        <v>1169.9999999993452</v>
      </c>
      <c r="G67" s="98">
        <f t="shared" si="6"/>
        <v>557.9999999999018</v>
      </c>
      <c r="H67" s="389">
        <f t="shared" si="7"/>
        <v>1296.2499758913625</v>
      </c>
      <c r="I67" s="389"/>
      <c r="J67" s="390"/>
      <c r="K67" s="163">
        <f t="shared" si="8"/>
        <v>0.9026036812033867</v>
      </c>
    </row>
    <row r="68" spans="2:11" s="99" customFormat="1" ht="12" customHeight="1">
      <c r="B68" s="129" t="s">
        <v>194</v>
      </c>
      <c r="C68" s="396">
        <f>SUM(E37:E40)</f>
        <v>4175.999999999476</v>
      </c>
      <c r="D68" s="388"/>
      <c r="E68" s="100">
        <f>SUM(H37:H40)</f>
        <v>2087.999999999738</v>
      </c>
      <c r="F68" s="97">
        <f t="shared" si="5"/>
        <v>1043.999999999869</v>
      </c>
      <c r="G68" s="98">
        <f t="shared" si="6"/>
        <v>521.9999999999345</v>
      </c>
      <c r="H68" s="389">
        <f t="shared" si="7"/>
        <v>1167.2274842547438</v>
      </c>
      <c r="I68" s="389"/>
      <c r="J68" s="390"/>
      <c r="K68" s="163">
        <f t="shared" si="8"/>
        <v>0.8944271909999159</v>
      </c>
    </row>
    <row r="69" spans="2:11" s="99" customFormat="1" ht="12" customHeight="1">
      <c r="B69" s="90" t="s">
        <v>195</v>
      </c>
      <c r="C69" s="396">
        <f>SUM(E41:E44)</f>
        <v>3672.0000000015716</v>
      </c>
      <c r="D69" s="388"/>
      <c r="E69" s="100">
        <f>SUM(H41:H44)</f>
        <v>1728.0000000000655</v>
      </c>
      <c r="F69" s="97">
        <f t="shared" si="5"/>
        <v>918.0000000003929</v>
      </c>
      <c r="G69" s="98">
        <f t="shared" si="6"/>
        <v>432.00000000001637</v>
      </c>
      <c r="H69" s="389">
        <f t="shared" si="7"/>
        <v>1014.567888315383</v>
      </c>
      <c r="I69" s="389"/>
      <c r="J69" s="390"/>
      <c r="K69" s="163">
        <f t="shared" si="8"/>
        <v>0.9048187022010581</v>
      </c>
    </row>
    <row r="70" spans="2:11" s="273" customFormat="1" ht="17.25" customHeight="1" thickBot="1">
      <c r="B70" s="268" t="s">
        <v>62</v>
      </c>
      <c r="C70" s="459">
        <f>SUM(C64:D69)</f>
        <v>25272.00000000157</v>
      </c>
      <c r="D70" s="460"/>
      <c r="E70" s="269">
        <f>SUM(E64:E69)</f>
        <v>12456.000000000131</v>
      </c>
      <c r="F70" s="270">
        <f>C70/24</f>
        <v>1053.0000000000655</v>
      </c>
      <c r="G70" s="271">
        <f>E70/24</f>
        <v>519.0000000000055</v>
      </c>
      <c r="H70" s="461">
        <f t="shared" si="7"/>
        <v>1173.9548543279436</v>
      </c>
      <c r="I70" s="462"/>
      <c r="J70" s="463"/>
      <c r="K70" s="272">
        <f t="shared" si="8"/>
        <v>0.8969680530030931</v>
      </c>
    </row>
  </sheetData>
  <sheetProtection/>
  <mergeCells count="48">
    <mergeCell ref="C66:D66"/>
    <mergeCell ref="H66:J66"/>
    <mergeCell ref="C67:D67"/>
    <mergeCell ref="H67:J67"/>
    <mergeCell ref="C70:D70"/>
    <mergeCell ref="H70:J70"/>
    <mergeCell ref="C68:D68"/>
    <mergeCell ref="H68:J68"/>
    <mergeCell ref="C69:D69"/>
    <mergeCell ref="H69:J69"/>
    <mergeCell ref="C65:D65"/>
    <mergeCell ref="H65:J65"/>
    <mergeCell ref="F55:G55"/>
    <mergeCell ref="B57:D57"/>
    <mergeCell ref="F60:J60"/>
    <mergeCell ref="C64:D64"/>
    <mergeCell ref="H64:J64"/>
    <mergeCell ref="F57:G57"/>
    <mergeCell ref="B61:B63"/>
    <mergeCell ref="C61:D63"/>
    <mergeCell ref="E61:E63"/>
    <mergeCell ref="F61:F63"/>
    <mergeCell ref="G61:G63"/>
    <mergeCell ref="H61:J63"/>
    <mergeCell ref="B60:E60"/>
    <mergeCell ref="K60:K63"/>
    <mergeCell ref="C48:D48"/>
    <mergeCell ref="C51:D51"/>
    <mergeCell ref="H48:J48"/>
    <mergeCell ref="C49:D49"/>
    <mergeCell ref="C50:D50"/>
    <mergeCell ref="H49:J49"/>
    <mergeCell ref="H50:J50"/>
    <mergeCell ref="H51:J51"/>
    <mergeCell ref="B55:D55"/>
    <mergeCell ref="B13:B19"/>
    <mergeCell ref="C46:D47"/>
    <mergeCell ref="B46:B47"/>
    <mergeCell ref="B45:E45"/>
    <mergeCell ref="E46:E47"/>
    <mergeCell ref="K45:K47"/>
    <mergeCell ref="I13:I19"/>
    <mergeCell ref="J13:J19"/>
    <mergeCell ref="K13:K19"/>
    <mergeCell ref="H46:J47"/>
    <mergeCell ref="F45:J45"/>
    <mergeCell ref="F46:F47"/>
    <mergeCell ref="G46:G47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B2:K70"/>
  <sheetViews>
    <sheetView view="pageBreakPreview" zoomScaleSheetLayoutView="100" zoomScalePageLayoutView="0" workbookViewId="0" topLeftCell="A1">
      <selection activeCell="L1" sqref="L1:V16384"/>
    </sheetView>
  </sheetViews>
  <sheetFormatPr defaultColWidth="9.140625" defaultRowHeight="12.75"/>
  <cols>
    <col min="1" max="1" width="2.28125" style="0" customWidth="1"/>
    <col min="2" max="2" width="6.00390625" style="0" customWidth="1"/>
    <col min="4" max="4" width="7.57421875" style="0" customWidth="1"/>
    <col min="5" max="5" width="11.00390625" style="0" customWidth="1"/>
    <col min="6" max="6" width="9.421875" style="0" bestFit="1" customWidth="1"/>
    <col min="7" max="7" width="8.57421875" style="0" customWidth="1"/>
    <col min="8" max="8" width="11.00390625" style="0" customWidth="1"/>
    <col min="9" max="9" width="10.7109375" style="0" customWidth="1"/>
    <col min="10" max="10" width="7.421875" style="0" customWidth="1"/>
    <col min="11" max="11" width="14.140625" style="0" customWidth="1"/>
  </cols>
  <sheetData>
    <row r="2" spans="2:11" ht="13.5" customHeight="1">
      <c r="B2" s="65" t="s">
        <v>196</v>
      </c>
      <c r="H2" t="s">
        <v>145</v>
      </c>
      <c r="K2" s="1">
        <v>47</v>
      </c>
    </row>
    <row r="3" spans="2:11" ht="13.5" customHeight="1">
      <c r="B3" s="64" t="s">
        <v>125</v>
      </c>
      <c r="H3" t="s">
        <v>149</v>
      </c>
      <c r="J3" s="170" t="s">
        <v>236</v>
      </c>
      <c r="K3" s="172"/>
    </row>
    <row r="4" spans="2:11" ht="13.5" customHeight="1">
      <c r="B4" t="s">
        <v>126</v>
      </c>
      <c r="H4" t="s">
        <v>146</v>
      </c>
      <c r="K4" s="1">
        <v>505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144</v>
      </c>
      <c r="G9" s="1" t="s">
        <v>269</v>
      </c>
    </row>
    <row r="11" ht="12.75">
      <c r="E11" t="s">
        <v>7</v>
      </c>
    </row>
    <row r="12" ht="13.5" thickBot="1">
      <c r="B12" t="s">
        <v>174</v>
      </c>
    </row>
    <row r="13" spans="2:11" ht="13.5" customHeight="1">
      <c r="B13" s="417" t="s">
        <v>25</v>
      </c>
      <c r="C13" s="17" t="s">
        <v>9</v>
      </c>
      <c r="D13" s="4"/>
      <c r="E13" s="282" t="s">
        <v>210</v>
      </c>
      <c r="F13" s="3" t="s">
        <v>16</v>
      </c>
      <c r="G13" s="4"/>
      <c r="H13" s="282" t="s">
        <v>210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12"/>
      <c r="D19" s="11"/>
      <c r="E19" s="21" t="s">
        <v>15</v>
      </c>
      <c r="F19" s="11"/>
      <c r="G19" s="11"/>
      <c r="H19" s="21" t="s">
        <v>15</v>
      </c>
      <c r="I19" s="477"/>
      <c r="J19" s="383"/>
      <c r="K19" s="386"/>
    </row>
    <row r="20" spans="2:11" ht="12.75">
      <c r="B20" s="231" t="s">
        <v>26</v>
      </c>
      <c r="C20" s="160">
        <v>3200.03</v>
      </c>
      <c r="D20" s="166"/>
      <c r="E20" s="348"/>
      <c r="F20" s="160">
        <v>1683.32</v>
      </c>
      <c r="G20" s="166"/>
      <c r="H20" s="87"/>
      <c r="I20" s="139"/>
      <c r="J20" s="85"/>
      <c r="K20" s="85"/>
    </row>
    <row r="21" spans="2:11" ht="12.75">
      <c r="B21" s="232" t="s">
        <v>27</v>
      </c>
      <c r="C21" s="161">
        <v>3200.05</v>
      </c>
      <c r="D21" s="126">
        <f>C21-C20</f>
        <v>0.01999999999998181</v>
      </c>
      <c r="E21" s="119">
        <f>D21*E16</f>
        <v>143.99999999986903</v>
      </c>
      <c r="F21" s="161">
        <v>1683.34</v>
      </c>
      <c r="G21" s="126">
        <f aca="true" t="shared" si="0" ref="G21:G44">F21-F20</f>
        <v>0.01999999999998181</v>
      </c>
      <c r="H21" s="92">
        <f>G21*H16</f>
        <v>143.99999999986903</v>
      </c>
      <c r="I21" s="165">
        <f aca="true" t="shared" si="1" ref="I21:I44">H21/E21</f>
        <v>1</v>
      </c>
      <c r="J21" s="126">
        <f aca="true" t="shared" si="2" ref="J21:J44">COS(ATAN(I21))</f>
        <v>0.7071067811865476</v>
      </c>
      <c r="K21" s="117">
        <f aca="true" t="shared" si="3" ref="K21:K44">E21/J21</f>
        <v>203.64675298154046</v>
      </c>
    </row>
    <row r="22" spans="2:11" ht="12.75">
      <c r="B22" s="232" t="s">
        <v>28</v>
      </c>
      <c r="C22" s="161">
        <v>3200.09</v>
      </c>
      <c r="D22" s="126">
        <f>C22-C21</f>
        <v>0.03999999999996362</v>
      </c>
      <c r="E22" s="119">
        <f>D22*E16</f>
        <v>287.99999999973807</v>
      </c>
      <c r="F22" s="161">
        <v>1683.36</v>
      </c>
      <c r="G22" s="126">
        <f t="shared" si="0"/>
        <v>0.01999999999998181</v>
      </c>
      <c r="H22" s="92">
        <f>G22*H16</f>
        <v>143.99999999986903</v>
      </c>
      <c r="I22" s="165">
        <f t="shared" si="1"/>
        <v>0.5</v>
      </c>
      <c r="J22" s="126">
        <f t="shared" si="2"/>
        <v>0.8944271909999159</v>
      </c>
      <c r="K22" s="117">
        <f t="shared" si="3"/>
        <v>321.9937887596769</v>
      </c>
    </row>
    <row r="23" spans="2:11" ht="12.75">
      <c r="B23" s="232" t="s">
        <v>29</v>
      </c>
      <c r="C23" s="161">
        <v>3200.13</v>
      </c>
      <c r="D23" s="126">
        <f aca="true" t="shared" si="4" ref="D23:D44">C23-C22</f>
        <v>0.03999999999996362</v>
      </c>
      <c r="E23" s="119">
        <f>D23*E16</f>
        <v>287.99999999973807</v>
      </c>
      <c r="F23" s="161">
        <v>1683.38</v>
      </c>
      <c r="G23" s="126">
        <f t="shared" si="0"/>
        <v>0.020000000000209184</v>
      </c>
      <c r="H23" s="92">
        <f>G23*H16</f>
        <v>144.00000000150612</v>
      </c>
      <c r="I23" s="165">
        <f t="shared" si="1"/>
        <v>0.5000000000056843</v>
      </c>
      <c r="J23" s="126">
        <f t="shared" si="2"/>
        <v>0.8944271909978821</v>
      </c>
      <c r="K23" s="117">
        <f t="shared" si="3"/>
        <v>321.993788760409</v>
      </c>
    </row>
    <row r="24" spans="2:11" ht="12.75">
      <c r="B24" s="232" t="s">
        <v>30</v>
      </c>
      <c r="C24" s="161">
        <v>3200.17</v>
      </c>
      <c r="D24" s="126">
        <f t="shared" si="4"/>
        <v>0.03999999999996362</v>
      </c>
      <c r="E24" s="119">
        <f>D24*E16</f>
        <v>287.99999999973807</v>
      </c>
      <c r="F24" s="161">
        <v>1683.4</v>
      </c>
      <c r="G24" s="126">
        <f t="shared" si="0"/>
        <v>0.01999999999998181</v>
      </c>
      <c r="H24" s="92">
        <f>G24*H16</f>
        <v>143.99999999986903</v>
      </c>
      <c r="I24" s="165">
        <f t="shared" si="1"/>
        <v>0.5</v>
      </c>
      <c r="J24" s="126">
        <f t="shared" si="2"/>
        <v>0.8944271909999159</v>
      </c>
      <c r="K24" s="117">
        <f t="shared" si="3"/>
        <v>321.9937887596769</v>
      </c>
    </row>
    <row r="25" spans="2:11" ht="12.75">
      <c r="B25" s="232" t="s">
        <v>31</v>
      </c>
      <c r="C25" s="161">
        <v>3200.2</v>
      </c>
      <c r="D25" s="126">
        <f t="shared" si="4"/>
        <v>0.02999999999974534</v>
      </c>
      <c r="E25" s="119">
        <f>D25*E16</f>
        <v>215.99999999816646</v>
      </c>
      <c r="F25" s="161">
        <v>1683.42</v>
      </c>
      <c r="G25" s="126">
        <f t="shared" si="0"/>
        <v>0.01999999999998181</v>
      </c>
      <c r="H25" s="92">
        <f>G25*H16</f>
        <v>143.99999999986903</v>
      </c>
      <c r="I25" s="165">
        <f t="shared" si="1"/>
        <v>0.6666666666717194</v>
      </c>
      <c r="J25" s="126">
        <f t="shared" si="2"/>
        <v>0.8320502943359033</v>
      </c>
      <c r="K25" s="117">
        <f t="shared" si="3"/>
        <v>259.59969183180897</v>
      </c>
    </row>
    <row r="26" spans="2:11" ht="12.75">
      <c r="B26" s="232" t="s">
        <v>32</v>
      </c>
      <c r="C26" s="161">
        <v>3200.25</v>
      </c>
      <c r="D26" s="126">
        <f t="shared" si="4"/>
        <v>0.0500000000001819</v>
      </c>
      <c r="E26" s="119">
        <f>D26*E16</f>
        <v>360.0000000013097</v>
      </c>
      <c r="F26" s="161">
        <v>1683.44</v>
      </c>
      <c r="G26" s="126">
        <f t="shared" si="0"/>
        <v>0.01999999999998181</v>
      </c>
      <c r="H26" s="92">
        <f>G26*H16</f>
        <v>143.99999999986903</v>
      </c>
      <c r="I26" s="165">
        <f t="shared" si="1"/>
        <v>0.39999999999818103</v>
      </c>
      <c r="J26" s="126">
        <f t="shared" si="2"/>
        <v>0.9284766908858417</v>
      </c>
      <c r="K26" s="117">
        <f t="shared" si="3"/>
        <v>387.73186611485164</v>
      </c>
    </row>
    <row r="27" spans="2:11" ht="12.75">
      <c r="B27" s="232" t="s">
        <v>33</v>
      </c>
      <c r="C27" s="161">
        <v>3200.31</v>
      </c>
      <c r="D27" s="126">
        <f t="shared" si="4"/>
        <v>0.05999999999994543</v>
      </c>
      <c r="E27" s="119">
        <f>D27*E16</f>
        <v>431.9999999996071</v>
      </c>
      <c r="F27" s="161">
        <v>1683.46</v>
      </c>
      <c r="G27" s="126">
        <f t="shared" si="0"/>
        <v>0.01999999999998181</v>
      </c>
      <c r="H27" s="92">
        <f>G27*H16</f>
        <v>143.99999999986903</v>
      </c>
      <c r="I27" s="165">
        <f t="shared" si="1"/>
        <v>0.3333333333333333</v>
      </c>
      <c r="J27" s="126">
        <f t="shared" si="2"/>
        <v>0.9486832980505138</v>
      </c>
      <c r="K27" s="117">
        <f t="shared" si="3"/>
        <v>455.36798306383247</v>
      </c>
    </row>
    <row r="28" spans="2:11" ht="12.75">
      <c r="B28" s="232" t="s">
        <v>34</v>
      </c>
      <c r="C28" s="161">
        <v>3200.37</v>
      </c>
      <c r="D28" s="126">
        <f t="shared" si="4"/>
        <v>0.05999999999994543</v>
      </c>
      <c r="E28" s="119">
        <f>D28*E16</f>
        <v>431.9999999996071</v>
      </c>
      <c r="F28" s="161">
        <v>1683.48</v>
      </c>
      <c r="G28" s="126">
        <f t="shared" si="0"/>
        <v>0.01999999999998181</v>
      </c>
      <c r="H28" s="92">
        <f>G28*H16</f>
        <v>143.99999999986903</v>
      </c>
      <c r="I28" s="165">
        <f t="shared" si="1"/>
        <v>0.3333333333333333</v>
      </c>
      <c r="J28" s="126">
        <f t="shared" si="2"/>
        <v>0.9486832980505138</v>
      </c>
      <c r="K28" s="117">
        <f t="shared" si="3"/>
        <v>455.36798306383247</v>
      </c>
    </row>
    <row r="29" spans="2:11" ht="12.75">
      <c r="B29" s="232" t="s">
        <v>35</v>
      </c>
      <c r="C29" s="161">
        <v>3200.43</v>
      </c>
      <c r="D29" s="126">
        <f t="shared" si="4"/>
        <v>0.05999999999994543</v>
      </c>
      <c r="E29" s="119">
        <f>D29*E16</f>
        <v>431.9999999996071</v>
      </c>
      <c r="F29" s="161">
        <v>1683.51</v>
      </c>
      <c r="G29" s="126">
        <f t="shared" si="0"/>
        <v>0.029999999999972715</v>
      </c>
      <c r="H29" s="92">
        <f>G29*H16</f>
        <v>215.99999999980355</v>
      </c>
      <c r="I29" s="165">
        <f t="shared" si="1"/>
        <v>0.5</v>
      </c>
      <c r="J29" s="126">
        <f t="shared" si="2"/>
        <v>0.8944271909999159</v>
      </c>
      <c r="K29" s="117">
        <f t="shared" si="3"/>
        <v>482.9906831395153</v>
      </c>
    </row>
    <row r="30" spans="2:11" ht="12.75">
      <c r="B30" s="232" t="s">
        <v>36</v>
      </c>
      <c r="C30" s="161">
        <v>3200.5</v>
      </c>
      <c r="D30" s="126">
        <f t="shared" si="4"/>
        <v>0.07000000000016371</v>
      </c>
      <c r="E30" s="119">
        <f>D30*E16</f>
        <v>504.0000000011787</v>
      </c>
      <c r="F30" s="161">
        <v>1683.54</v>
      </c>
      <c r="G30" s="126">
        <f t="shared" si="0"/>
        <v>0.029999999999972715</v>
      </c>
      <c r="H30" s="92">
        <f>G30*H16</f>
        <v>215.99999999980355</v>
      </c>
      <c r="I30" s="165">
        <f t="shared" si="1"/>
        <v>0.4285714285700365</v>
      </c>
      <c r="J30" s="126">
        <f t="shared" si="2"/>
        <v>0.9191450300185212</v>
      </c>
      <c r="K30" s="117">
        <f t="shared" si="3"/>
        <v>548.3356636232074</v>
      </c>
    </row>
    <row r="31" spans="2:11" ht="12.75">
      <c r="B31" s="232" t="s">
        <v>37</v>
      </c>
      <c r="C31" s="161">
        <v>3200.57</v>
      </c>
      <c r="D31" s="126">
        <f t="shared" si="4"/>
        <v>0.07000000000016371</v>
      </c>
      <c r="E31" s="119">
        <f>D31*E16</f>
        <v>504.0000000011787</v>
      </c>
      <c r="F31" s="161">
        <v>1683.57</v>
      </c>
      <c r="G31" s="126">
        <f t="shared" si="0"/>
        <v>0.029999999999972715</v>
      </c>
      <c r="H31" s="92">
        <f>G31*H16</f>
        <v>215.99999999980355</v>
      </c>
      <c r="I31" s="165">
        <f t="shared" si="1"/>
        <v>0.4285714285700365</v>
      </c>
      <c r="J31" s="126">
        <f t="shared" si="2"/>
        <v>0.9191450300185212</v>
      </c>
      <c r="K31" s="117">
        <f t="shared" si="3"/>
        <v>548.3356636232074</v>
      </c>
    </row>
    <row r="32" spans="2:11" ht="12.75">
      <c r="B32" s="232" t="s">
        <v>38</v>
      </c>
      <c r="C32" s="161">
        <v>3200.63</v>
      </c>
      <c r="D32" s="126">
        <f t="shared" si="4"/>
        <v>0.05999999999994543</v>
      </c>
      <c r="E32" s="119">
        <f>D32*E16</f>
        <v>431.9999999996071</v>
      </c>
      <c r="F32" s="161">
        <v>1683.6</v>
      </c>
      <c r="G32" s="126">
        <f t="shared" si="0"/>
        <v>0.029999999999972715</v>
      </c>
      <c r="H32" s="92">
        <f>G32*H16</f>
        <v>215.99999999980355</v>
      </c>
      <c r="I32" s="165">
        <f t="shared" si="1"/>
        <v>0.5</v>
      </c>
      <c r="J32" s="126">
        <f t="shared" si="2"/>
        <v>0.8944271909999159</v>
      </c>
      <c r="K32" s="117">
        <f t="shared" si="3"/>
        <v>482.9906831395153</v>
      </c>
    </row>
    <row r="33" spans="2:11" ht="12.75">
      <c r="B33" s="232" t="s">
        <v>39</v>
      </c>
      <c r="C33" s="161">
        <v>3200.7</v>
      </c>
      <c r="D33" s="126">
        <f t="shared" si="4"/>
        <v>0.06999999999970896</v>
      </c>
      <c r="E33" s="119">
        <f>D33*E16</f>
        <v>503.9999999979045</v>
      </c>
      <c r="F33" s="161">
        <v>1683.63</v>
      </c>
      <c r="G33" s="126">
        <f t="shared" si="0"/>
        <v>0.03000000000020009</v>
      </c>
      <c r="H33" s="92">
        <f>G33*H16</f>
        <v>216.00000000144064</v>
      </c>
      <c r="I33" s="165">
        <f t="shared" si="1"/>
        <v>0.42857142857606884</v>
      </c>
      <c r="J33" s="126">
        <f t="shared" si="2"/>
        <v>0.9191450300165136</v>
      </c>
      <c r="K33" s="117">
        <f t="shared" si="3"/>
        <v>548.3356636208429</v>
      </c>
    </row>
    <row r="34" spans="2:11" ht="12.75">
      <c r="B34" s="232" t="s">
        <v>40</v>
      </c>
      <c r="C34" s="161">
        <v>3200.77</v>
      </c>
      <c r="D34" s="126">
        <f t="shared" si="4"/>
        <v>0.07000000000016371</v>
      </c>
      <c r="E34" s="119">
        <f>D34*E16</f>
        <v>504.0000000011787</v>
      </c>
      <c r="F34" s="161">
        <v>1683.66</v>
      </c>
      <c r="G34" s="126">
        <f t="shared" si="0"/>
        <v>0.029999999999972715</v>
      </c>
      <c r="H34" s="92">
        <f>G34*H16</f>
        <v>215.99999999980355</v>
      </c>
      <c r="I34" s="165">
        <f t="shared" si="1"/>
        <v>0.4285714285700365</v>
      </c>
      <c r="J34" s="126">
        <f t="shared" si="2"/>
        <v>0.9191450300185212</v>
      </c>
      <c r="K34" s="117">
        <f t="shared" si="3"/>
        <v>548.3356636232074</v>
      </c>
    </row>
    <row r="35" spans="2:11" ht="12.75">
      <c r="B35" s="232" t="s">
        <v>41</v>
      </c>
      <c r="C35" s="161">
        <v>3200.84</v>
      </c>
      <c r="D35" s="126">
        <f t="shared" si="4"/>
        <v>0.07000000000016371</v>
      </c>
      <c r="E35" s="119">
        <f>D35*E16</f>
        <v>504.0000000011787</v>
      </c>
      <c r="F35" s="161">
        <v>1683.7</v>
      </c>
      <c r="G35" s="126">
        <f t="shared" si="0"/>
        <v>0.03999999999996362</v>
      </c>
      <c r="H35" s="92">
        <f>G35*H16</f>
        <v>287.99999999973807</v>
      </c>
      <c r="I35" s="165">
        <f t="shared" si="1"/>
        <v>0.5714285714267153</v>
      </c>
      <c r="J35" s="126">
        <f t="shared" si="2"/>
        <v>0.8682431421251534</v>
      </c>
      <c r="K35" s="117">
        <f t="shared" si="3"/>
        <v>580.482557878389</v>
      </c>
    </row>
    <row r="36" spans="2:11" ht="12.75">
      <c r="B36" s="232" t="s">
        <v>42</v>
      </c>
      <c r="C36" s="161">
        <v>3200.91</v>
      </c>
      <c r="D36" s="126">
        <f t="shared" si="4"/>
        <v>0.06999999999970896</v>
      </c>
      <c r="E36" s="119">
        <f>D36*E16</f>
        <v>503.9999999979045</v>
      </c>
      <c r="F36" s="161">
        <v>1683.73</v>
      </c>
      <c r="G36" s="126">
        <f t="shared" si="0"/>
        <v>0.029999999999972715</v>
      </c>
      <c r="H36" s="92">
        <f>G36*H16</f>
        <v>215.99999999980355</v>
      </c>
      <c r="I36" s="165">
        <f t="shared" si="1"/>
        <v>0.42857142857282066</v>
      </c>
      <c r="J36" s="126">
        <f t="shared" si="2"/>
        <v>0.9191450300175946</v>
      </c>
      <c r="K36" s="117">
        <f t="shared" si="3"/>
        <v>548.3356636201979</v>
      </c>
    </row>
    <row r="37" spans="2:11" ht="12.75">
      <c r="B37" s="232" t="s">
        <v>43</v>
      </c>
      <c r="C37" s="161">
        <v>3200.98</v>
      </c>
      <c r="D37" s="126">
        <f t="shared" si="4"/>
        <v>0.07000000000016371</v>
      </c>
      <c r="E37" s="119">
        <f>D37*E16</f>
        <v>504.0000000011787</v>
      </c>
      <c r="F37" s="161">
        <v>1683.77</v>
      </c>
      <c r="G37" s="126">
        <f t="shared" si="0"/>
        <v>0.03999999999996362</v>
      </c>
      <c r="H37" s="92">
        <f>G37*H16</f>
        <v>287.99999999973807</v>
      </c>
      <c r="I37" s="165">
        <f t="shared" si="1"/>
        <v>0.5714285714267153</v>
      </c>
      <c r="J37" s="126">
        <f t="shared" si="2"/>
        <v>0.8682431421251534</v>
      </c>
      <c r="K37" s="117">
        <f t="shared" si="3"/>
        <v>580.482557878389</v>
      </c>
    </row>
    <row r="38" spans="2:11" ht="12.75">
      <c r="B38" s="232" t="s">
        <v>44</v>
      </c>
      <c r="C38" s="161">
        <v>3201.04</v>
      </c>
      <c r="D38" s="126">
        <f t="shared" si="4"/>
        <v>0.05999999999994543</v>
      </c>
      <c r="E38" s="119">
        <f>D38*E16</f>
        <v>431.9999999996071</v>
      </c>
      <c r="F38" s="161">
        <v>1683.79</v>
      </c>
      <c r="G38" s="126">
        <f t="shared" si="0"/>
        <v>0.01999999999998181</v>
      </c>
      <c r="H38" s="92">
        <f>G38*H16</f>
        <v>143.99999999986903</v>
      </c>
      <c r="I38" s="165">
        <f t="shared" si="1"/>
        <v>0.3333333333333333</v>
      </c>
      <c r="J38" s="126">
        <f t="shared" si="2"/>
        <v>0.9486832980505138</v>
      </c>
      <c r="K38" s="117">
        <f t="shared" si="3"/>
        <v>455.36798306383247</v>
      </c>
    </row>
    <row r="39" spans="2:11" ht="12.75">
      <c r="B39" s="232" t="s">
        <v>45</v>
      </c>
      <c r="C39" s="161">
        <v>3201.09</v>
      </c>
      <c r="D39" s="126">
        <f t="shared" si="4"/>
        <v>0.0500000000001819</v>
      </c>
      <c r="E39" s="119">
        <f>D39*E16</f>
        <v>360.0000000013097</v>
      </c>
      <c r="F39" s="161">
        <v>1683.81</v>
      </c>
      <c r="G39" s="126">
        <f t="shared" si="0"/>
        <v>0.01999999999998181</v>
      </c>
      <c r="H39" s="92">
        <f>G39*H16</f>
        <v>143.99999999986903</v>
      </c>
      <c r="I39" s="165">
        <f t="shared" si="1"/>
        <v>0.39999999999818103</v>
      </c>
      <c r="J39" s="126">
        <f t="shared" si="2"/>
        <v>0.9284766908858417</v>
      </c>
      <c r="K39" s="117">
        <f t="shared" si="3"/>
        <v>387.73186611485164</v>
      </c>
    </row>
    <row r="40" spans="2:11" ht="12.75">
      <c r="B40" s="232" t="s">
        <v>46</v>
      </c>
      <c r="C40" s="161">
        <v>3201.14</v>
      </c>
      <c r="D40" s="126">
        <f t="shared" si="4"/>
        <v>0.04999999999972715</v>
      </c>
      <c r="E40" s="119">
        <f>D40*E16</f>
        <v>359.9999999980355</v>
      </c>
      <c r="F40" s="161">
        <v>1683.83</v>
      </c>
      <c r="G40" s="126">
        <f t="shared" si="0"/>
        <v>0.01999999999998181</v>
      </c>
      <c r="H40" s="92">
        <f>G40*H16</f>
        <v>143.99999999986903</v>
      </c>
      <c r="I40" s="165">
        <f t="shared" si="1"/>
        <v>0.400000000001819</v>
      </c>
      <c r="J40" s="126">
        <f t="shared" si="2"/>
        <v>0.928476690884677</v>
      </c>
      <c r="K40" s="117">
        <f t="shared" si="3"/>
        <v>387.73186611181166</v>
      </c>
    </row>
    <row r="41" spans="2:11" ht="12.75">
      <c r="B41" s="232" t="s">
        <v>47</v>
      </c>
      <c r="C41" s="161">
        <v>3201.19</v>
      </c>
      <c r="D41" s="126">
        <f t="shared" si="4"/>
        <v>0.0500000000001819</v>
      </c>
      <c r="E41" s="119">
        <f>D41*E16</f>
        <v>360.0000000013097</v>
      </c>
      <c r="F41" s="161">
        <v>1683.85</v>
      </c>
      <c r="G41" s="126">
        <f t="shared" si="0"/>
        <v>0.01999999999998181</v>
      </c>
      <c r="H41" s="92">
        <f>G41*H16</f>
        <v>143.99999999986903</v>
      </c>
      <c r="I41" s="165">
        <f t="shared" si="1"/>
        <v>0.39999999999818103</v>
      </c>
      <c r="J41" s="126">
        <f t="shared" si="2"/>
        <v>0.9284766908858417</v>
      </c>
      <c r="K41" s="117">
        <f t="shared" si="3"/>
        <v>387.73186611485164</v>
      </c>
    </row>
    <row r="42" spans="2:11" ht="12.75">
      <c r="B42" s="232" t="s">
        <v>48</v>
      </c>
      <c r="C42" s="161">
        <v>3201.23</v>
      </c>
      <c r="D42" s="126">
        <f t="shared" si="4"/>
        <v>0.03999999999996362</v>
      </c>
      <c r="E42" s="119">
        <f>D42*E16</f>
        <v>287.99999999973807</v>
      </c>
      <c r="F42" s="161">
        <v>1683.87</v>
      </c>
      <c r="G42" s="126">
        <f t="shared" si="0"/>
        <v>0.01999999999998181</v>
      </c>
      <c r="H42" s="92">
        <f>G42*H16</f>
        <v>143.99999999986903</v>
      </c>
      <c r="I42" s="165">
        <f t="shared" si="1"/>
        <v>0.5</v>
      </c>
      <c r="J42" s="126">
        <f t="shared" si="2"/>
        <v>0.8944271909999159</v>
      </c>
      <c r="K42" s="117">
        <f t="shared" si="3"/>
        <v>321.9937887596769</v>
      </c>
    </row>
    <row r="43" spans="2:11" ht="12.75">
      <c r="B43" s="232" t="s">
        <v>49</v>
      </c>
      <c r="C43" s="161">
        <v>3201.27</v>
      </c>
      <c r="D43" s="126">
        <f t="shared" si="4"/>
        <v>0.03999999999996362</v>
      </c>
      <c r="E43" s="119">
        <f>D43*E16</f>
        <v>287.99999999973807</v>
      </c>
      <c r="F43" s="161">
        <v>1683.89</v>
      </c>
      <c r="G43" s="126">
        <f t="shared" si="0"/>
        <v>0.020000000000209184</v>
      </c>
      <c r="H43" s="92">
        <f>G43*H16</f>
        <v>144.00000000150612</v>
      </c>
      <c r="I43" s="165">
        <f t="shared" si="1"/>
        <v>0.5000000000056843</v>
      </c>
      <c r="J43" s="126">
        <f t="shared" si="2"/>
        <v>0.8944271909978821</v>
      </c>
      <c r="K43" s="117">
        <f t="shared" si="3"/>
        <v>321.993788760409</v>
      </c>
    </row>
    <row r="44" spans="2:11" ht="13.5" thickBot="1">
      <c r="B44" s="233" t="s">
        <v>50</v>
      </c>
      <c r="C44" s="353">
        <v>3201.31</v>
      </c>
      <c r="D44" s="151">
        <f t="shared" si="4"/>
        <v>0.03999999999996362</v>
      </c>
      <c r="E44" s="121">
        <f>D44*E16</f>
        <v>287.99999999973807</v>
      </c>
      <c r="F44" s="162">
        <v>1683.91</v>
      </c>
      <c r="G44" s="151">
        <f t="shared" si="0"/>
        <v>0.01999999999998181</v>
      </c>
      <c r="H44" s="95">
        <f>G44*H16</f>
        <v>143.99999999986903</v>
      </c>
      <c r="I44" s="168">
        <f t="shared" si="1"/>
        <v>0.5</v>
      </c>
      <c r="J44" s="151">
        <f t="shared" si="2"/>
        <v>0.8944271909999159</v>
      </c>
      <c r="K44" s="120">
        <f t="shared" si="3"/>
        <v>321.9937887596769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2447.9999999977736</v>
      </c>
      <c r="D48" s="507"/>
      <c r="E48" s="118">
        <f>SUM(H21:H28)</f>
        <v>1152.0000000005894</v>
      </c>
      <c r="F48" s="118">
        <f>C48/8</f>
        <v>305.9999999997217</v>
      </c>
      <c r="G48" s="85">
        <f>E48/8</f>
        <v>144.00000000007367</v>
      </c>
      <c r="H48" s="510">
        <f>F48/K48</f>
        <v>338.18929610478637</v>
      </c>
      <c r="I48" s="510"/>
      <c r="J48" s="510"/>
      <c r="K48" s="133">
        <f>COS(ATAN(G48/F48))</f>
        <v>0.904818702200761</v>
      </c>
    </row>
    <row r="49" spans="2:11" ht="12.75">
      <c r="B49" s="129" t="s">
        <v>60</v>
      </c>
      <c r="C49" s="509">
        <f>SUM(E29:E36)</f>
        <v>3887.999999999738</v>
      </c>
      <c r="D49" s="509"/>
      <c r="E49" s="106">
        <f>SUM(H29:H36)</f>
        <v>1800</v>
      </c>
      <c r="F49" s="106">
        <f>C49/8</f>
        <v>485.99999999996726</v>
      </c>
      <c r="G49" s="91">
        <f>E49/8</f>
        <v>225</v>
      </c>
      <c r="H49" s="389">
        <f>F49/K49</f>
        <v>535.5567196851965</v>
      </c>
      <c r="I49" s="389"/>
      <c r="J49" s="389"/>
      <c r="K49" s="134">
        <f>COS(ATAN(G49/F49))</f>
        <v>0.9074669071198304</v>
      </c>
    </row>
    <row r="50" spans="2:11" ht="12.75">
      <c r="B50" s="90" t="s">
        <v>61</v>
      </c>
      <c r="C50" s="509">
        <f>SUM(E37:E44)</f>
        <v>2880.000000000655</v>
      </c>
      <c r="D50" s="509"/>
      <c r="E50" s="106">
        <f>SUM(H37:H44)</f>
        <v>1296.0000000004584</v>
      </c>
      <c r="F50" s="106">
        <f>C50/8</f>
        <v>360.00000000008185</v>
      </c>
      <c r="G50" s="91">
        <f>E50/8</f>
        <v>162.0000000000573</v>
      </c>
      <c r="H50" s="389">
        <f>F50/K50</f>
        <v>394.77081959040174</v>
      </c>
      <c r="I50" s="389"/>
      <c r="J50" s="389"/>
      <c r="K50" s="134">
        <f>COS(ATAN(G50/F50))</f>
        <v>0.911921505175087</v>
      </c>
    </row>
    <row r="51" spans="2:11" ht="13.5" thickBot="1">
      <c r="B51" s="93" t="s">
        <v>62</v>
      </c>
      <c r="C51" s="508">
        <f>SUM(E21:E44)</f>
        <v>9215.999999998166</v>
      </c>
      <c r="D51" s="508"/>
      <c r="E51" s="107">
        <f>SUM(H21:H44)</f>
        <v>4248.000000001048</v>
      </c>
      <c r="F51" s="107">
        <f>C51/24</f>
        <v>383.9999999999236</v>
      </c>
      <c r="G51" s="94">
        <f>E51/24</f>
        <v>177.00000000004366</v>
      </c>
      <c r="H51" s="399">
        <f>F51/K51</f>
        <v>422.8297529738852</v>
      </c>
      <c r="I51" s="399"/>
      <c r="J51" s="399"/>
      <c r="K51" s="135">
        <f>COS(ATAN(G51/F51))</f>
        <v>0.9081669331430425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1007.9999999990832</v>
      </c>
      <c r="D64" s="392"/>
      <c r="E64" s="96">
        <f>SUM(H20:H24)</f>
        <v>576.0000000011132</v>
      </c>
      <c r="F64" s="97">
        <f aca="true" t="shared" si="5" ref="F64:F69">C64/4</f>
        <v>251.9999999997708</v>
      </c>
      <c r="G64" s="98">
        <f aca="true" t="shared" si="6" ref="G64:G69">E64/4</f>
        <v>144.0000000002783</v>
      </c>
      <c r="H64" s="471">
        <f>F64/K64</f>
        <v>290.2412789386869</v>
      </c>
      <c r="I64" s="472"/>
      <c r="J64" s="473"/>
      <c r="K64" s="163">
        <f>COS(ATAN(G64/F64))</f>
        <v>0.8682431421238518</v>
      </c>
    </row>
    <row r="65" spans="2:11" s="99" customFormat="1" ht="12" customHeight="1">
      <c r="B65" s="129" t="s">
        <v>191</v>
      </c>
      <c r="C65" s="396">
        <f>SUM(E25:E28)</f>
        <v>1439.9999999986903</v>
      </c>
      <c r="D65" s="388"/>
      <c r="E65" s="100">
        <f>SUM(H25:H28)</f>
        <v>575.9999999994761</v>
      </c>
      <c r="F65" s="97">
        <f t="shared" si="5"/>
        <v>359.9999999996726</v>
      </c>
      <c r="G65" s="98">
        <f t="shared" si="6"/>
        <v>143.99999999986903</v>
      </c>
      <c r="H65" s="389">
        <f aca="true" t="shared" si="7" ref="H65:H70">F65/K65</f>
        <v>387.73186611333165</v>
      </c>
      <c r="I65" s="389"/>
      <c r="J65" s="390"/>
      <c r="K65" s="163">
        <f aca="true" t="shared" si="8" ref="K65:K70">COS(ATAN(G65/F65))</f>
        <v>0.9284766908852593</v>
      </c>
    </row>
    <row r="66" spans="2:11" s="99" customFormat="1" ht="12" customHeight="1">
      <c r="B66" s="129" t="s">
        <v>192</v>
      </c>
      <c r="C66" s="396">
        <f>SUM(E29:E32)</f>
        <v>1872.0000000015716</v>
      </c>
      <c r="D66" s="388"/>
      <c r="E66" s="100">
        <f>SUM(H29:H32)</f>
        <v>863.9999999992142</v>
      </c>
      <c r="F66" s="97">
        <f t="shared" si="5"/>
        <v>468.0000000003929</v>
      </c>
      <c r="G66" s="98">
        <f t="shared" si="6"/>
        <v>215.99999999980355</v>
      </c>
      <c r="H66" s="389">
        <f t="shared" si="7"/>
        <v>515.4415582782232</v>
      </c>
      <c r="I66" s="389"/>
      <c r="J66" s="390"/>
      <c r="K66" s="163">
        <f t="shared" si="8"/>
        <v>0.9079593845007305</v>
      </c>
    </row>
    <row r="67" spans="2:11" s="99" customFormat="1" ht="12" customHeight="1">
      <c r="B67" s="129" t="s">
        <v>193</v>
      </c>
      <c r="C67" s="396">
        <f>SUM(E33:E36)</f>
        <v>2015.9999999981665</v>
      </c>
      <c r="D67" s="388"/>
      <c r="E67" s="100">
        <f>SUM(H33:H36)</f>
        <v>936.0000000007858</v>
      </c>
      <c r="F67" s="97">
        <f t="shared" si="5"/>
        <v>503.9999999995416</v>
      </c>
      <c r="G67" s="98">
        <f t="shared" si="6"/>
        <v>234.00000000019645</v>
      </c>
      <c r="H67" s="389">
        <f t="shared" si="7"/>
        <v>555.6725654552597</v>
      </c>
      <c r="I67" s="389"/>
      <c r="J67" s="390"/>
      <c r="K67" s="163">
        <f t="shared" si="8"/>
        <v>0.9070089677481503</v>
      </c>
    </row>
    <row r="68" spans="2:11" s="99" customFormat="1" ht="12" customHeight="1">
      <c r="B68" s="129" t="s">
        <v>194</v>
      </c>
      <c r="C68" s="396">
        <f>SUM(E37:E40)</f>
        <v>1656.000000000131</v>
      </c>
      <c r="D68" s="388"/>
      <c r="E68" s="100">
        <f>SUM(H37:H40)</f>
        <v>719.9999999993452</v>
      </c>
      <c r="F68" s="97">
        <f t="shared" si="5"/>
        <v>414.00000000003274</v>
      </c>
      <c r="G68" s="98">
        <f t="shared" si="6"/>
        <v>179.9999999998363</v>
      </c>
      <c r="H68" s="389">
        <f t="shared" si="7"/>
        <v>451.4377033434051</v>
      </c>
      <c r="I68" s="389"/>
      <c r="J68" s="390"/>
      <c r="K68" s="163">
        <f t="shared" si="8"/>
        <v>0.9170700562533791</v>
      </c>
    </row>
    <row r="69" spans="2:11" s="99" customFormat="1" ht="12" customHeight="1">
      <c r="B69" s="90" t="s">
        <v>195</v>
      </c>
      <c r="C69" s="396">
        <f>SUM(E41:E44)</f>
        <v>1224.0000000005239</v>
      </c>
      <c r="D69" s="388"/>
      <c r="E69" s="100">
        <f>SUM(H41:H44)</f>
        <v>576.0000000011132</v>
      </c>
      <c r="F69" s="97">
        <f t="shared" si="5"/>
        <v>306.00000000013097</v>
      </c>
      <c r="G69" s="98">
        <f t="shared" si="6"/>
        <v>144.0000000002783</v>
      </c>
      <c r="H69" s="389">
        <f t="shared" si="7"/>
        <v>338.18929610524384</v>
      </c>
      <c r="I69" s="389"/>
      <c r="J69" s="390"/>
      <c r="K69" s="163">
        <f t="shared" si="8"/>
        <v>0.9048187022007472</v>
      </c>
    </row>
    <row r="70" spans="2:11" s="273" customFormat="1" ht="16.5" customHeight="1" thickBot="1">
      <c r="B70" s="268" t="s">
        <v>62</v>
      </c>
      <c r="C70" s="459">
        <f>SUM(C64:D69)</f>
        <v>9215.999999998166</v>
      </c>
      <c r="D70" s="460"/>
      <c r="E70" s="269">
        <f>SUM(E64:E69)</f>
        <v>4248.000000001048</v>
      </c>
      <c r="F70" s="270">
        <f>C70/24</f>
        <v>383.9999999999236</v>
      </c>
      <c r="G70" s="271">
        <f>E70/24</f>
        <v>177.00000000004366</v>
      </c>
      <c r="H70" s="461">
        <f t="shared" si="7"/>
        <v>422.8297529738852</v>
      </c>
      <c r="I70" s="462"/>
      <c r="J70" s="463"/>
      <c r="K70" s="272">
        <f t="shared" si="8"/>
        <v>0.9081669331430425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C64:D64"/>
    <mergeCell ref="H64:J64"/>
    <mergeCell ref="C65:D65"/>
    <mergeCell ref="H65:J65"/>
    <mergeCell ref="C66:D66"/>
    <mergeCell ref="H66:J66"/>
    <mergeCell ref="B60:E60"/>
    <mergeCell ref="F60:J60"/>
    <mergeCell ref="B61:B63"/>
    <mergeCell ref="C61:D63"/>
    <mergeCell ref="E61:E63"/>
    <mergeCell ref="F61:F63"/>
    <mergeCell ref="G61:G63"/>
    <mergeCell ref="H61:J63"/>
    <mergeCell ref="K45:K47"/>
    <mergeCell ref="K60:K63"/>
    <mergeCell ref="J13:J19"/>
    <mergeCell ref="K13:K19"/>
    <mergeCell ref="H46:J47"/>
    <mergeCell ref="F45:J45"/>
    <mergeCell ref="I13:I19"/>
    <mergeCell ref="F46:F47"/>
    <mergeCell ref="G46:G47"/>
    <mergeCell ref="B13:B19"/>
    <mergeCell ref="C46:D47"/>
    <mergeCell ref="B46:B47"/>
    <mergeCell ref="B45:E45"/>
    <mergeCell ref="E46:E47"/>
    <mergeCell ref="C48:D48"/>
    <mergeCell ref="C51:D51"/>
    <mergeCell ref="H49:J49"/>
    <mergeCell ref="H50:J50"/>
    <mergeCell ref="H51:J51"/>
    <mergeCell ref="H48:J48"/>
    <mergeCell ref="C49:D49"/>
    <mergeCell ref="C50:D50"/>
    <mergeCell ref="B55:D55"/>
    <mergeCell ref="F55:G55"/>
    <mergeCell ref="B57:D57"/>
    <mergeCell ref="F57:G57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BE16384"/>
    </sheetView>
  </sheetViews>
  <sheetFormatPr defaultColWidth="9.140625" defaultRowHeight="12.75"/>
  <cols>
    <col min="1" max="1" width="1.8515625" style="0" customWidth="1"/>
    <col min="2" max="2" width="6.28125" style="0" customWidth="1"/>
    <col min="3" max="3" width="10.421875" style="0" customWidth="1"/>
    <col min="4" max="4" width="9.7109375" style="0" customWidth="1"/>
    <col min="5" max="5" width="10.00390625" style="0" customWidth="1"/>
    <col min="6" max="6" width="8.7109375" style="0" customWidth="1"/>
    <col min="7" max="7" width="8.57421875" style="0" customWidth="1"/>
    <col min="8" max="8" width="10.7109375" style="0" customWidth="1"/>
    <col min="9" max="9" width="6.8515625" style="0" customWidth="1"/>
    <col min="10" max="10" width="5.57421875" style="0" customWidth="1"/>
    <col min="11" max="11" width="10.00390625" style="0" customWidth="1"/>
  </cols>
  <sheetData>
    <row r="2" spans="2:10" ht="13.5" customHeight="1">
      <c r="B2" s="65" t="s">
        <v>196</v>
      </c>
      <c r="G2" t="s">
        <v>132</v>
      </c>
      <c r="I2" s="1"/>
      <c r="J2" s="1"/>
    </row>
    <row r="3" spans="2:10" ht="13.5" customHeight="1">
      <c r="B3" s="64" t="s">
        <v>125</v>
      </c>
      <c r="G3" t="s">
        <v>233</v>
      </c>
      <c r="I3" s="1"/>
      <c r="J3" s="1"/>
    </row>
    <row r="4" spans="2:10" ht="13.5" customHeight="1">
      <c r="B4" t="s">
        <v>126</v>
      </c>
      <c r="G4" t="s">
        <v>232</v>
      </c>
      <c r="I4" s="1"/>
      <c r="J4" s="1"/>
    </row>
    <row r="5" spans="2:7" ht="13.5" customHeight="1">
      <c r="B5" t="s">
        <v>231</v>
      </c>
      <c r="G5" t="s">
        <v>147</v>
      </c>
    </row>
    <row r="6" ht="13.5" customHeight="1">
      <c r="I6" s="47"/>
    </row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129</v>
      </c>
      <c r="G9" s="1" t="s">
        <v>269</v>
      </c>
    </row>
    <row r="11" ht="12.75">
      <c r="E11" t="s">
        <v>7</v>
      </c>
    </row>
    <row r="12" spans="2:5" ht="13.5" thickBot="1">
      <c r="B12" t="s">
        <v>130</v>
      </c>
      <c r="E12" s="260"/>
    </row>
    <row r="13" spans="2:11" ht="13.5" customHeight="1">
      <c r="B13" s="417" t="s">
        <v>25</v>
      </c>
      <c r="C13" s="3" t="s">
        <v>9</v>
      </c>
      <c r="D13" s="4"/>
      <c r="E13" s="337" t="s">
        <v>251</v>
      </c>
      <c r="F13" s="3" t="s">
        <v>16</v>
      </c>
      <c r="G13" s="4"/>
      <c r="H13" s="337" t="s">
        <v>251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6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 customHeight="1">
      <c r="B15" s="420"/>
      <c r="C15" s="6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4800</v>
      </c>
      <c r="F16" s="6" t="s">
        <v>19</v>
      </c>
      <c r="G16" s="7"/>
      <c r="H16" s="31">
        <v>4800</v>
      </c>
      <c r="I16" s="383"/>
      <c r="J16" s="383"/>
      <c r="K16" s="386"/>
    </row>
    <row r="17" spans="2:11" ht="12.75">
      <c r="B17" s="420"/>
      <c r="C17" s="77" t="s">
        <v>12</v>
      </c>
      <c r="D17" s="20" t="s">
        <v>14</v>
      </c>
      <c r="E17" s="78" t="s">
        <v>22</v>
      </c>
      <c r="F17" s="77" t="s">
        <v>12</v>
      </c>
      <c r="G17" s="20" t="s">
        <v>14</v>
      </c>
      <c r="H17" s="78" t="s">
        <v>22</v>
      </c>
      <c r="I17" s="383"/>
      <c r="J17" s="383"/>
      <c r="K17" s="386"/>
    </row>
    <row r="18" spans="2:11" ht="12.75">
      <c r="B18" s="420"/>
      <c r="C18" s="79" t="s">
        <v>13</v>
      </c>
      <c r="D18" s="21" t="s">
        <v>12</v>
      </c>
      <c r="E18" s="80" t="s">
        <v>23</v>
      </c>
      <c r="F18" s="79" t="s">
        <v>13</v>
      </c>
      <c r="G18" s="21" t="s">
        <v>12</v>
      </c>
      <c r="H18" s="80" t="s">
        <v>23</v>
      </c>
      <c r="I18" s="383"/>
      <c r="J18" s="383"/>
      <c r="K18" s="386"/>
    </row>
    <row r="19" spans="2:11" ht="13.5" thickBot="1">
      <c r="B19" s="421"/>
      <c r="C19" s="81"/>
      <c r="D19" s="10"/>
      <c r="E19" s="82" t="s">
        <v>15</v>
      </c>
      <c r="F19" s="81"/>
      <c r="G19" s="10"/>
      <c r="H19" s="82" t="s">
        <v>15</v>
      </c>
      <c r="I19" s="384"/>
      <c r="J19" s="384"/>
      <c r="K19" s="387"/>
    </row>
    <row r="20" spans="2:11" ht="11.25" customHeight="1">
      <c r="B20" s="83" t="s">
        <v>26</v>
      </c>
      <c r="C20" s="316">
        <v>8918.32</v>
      </c>
      <c r="D20" s="356"/>
      <c r="E20" s="348"/>
      <c r="F20" s="304">
        <v>4279.21</v>
      </c>
      <c r="G20" s="85"/>
      <c r="H20" s="237"/>
      <c r="I20" s="88"/>
      <c r="J20" s="89"/>
      <c r="K20" s="89"/>
    </row>
    <row r="21" spans="2:11" ht="11.25" customHeight="1">
      <c r="B21" s="68" t="s">
        <v>27</v>
      </c>
      <c r="C21" s="299">
        <v>8918.44</v>
      </c>
      <c r="D21" s="332">
        <f>C21-C20</f>
        <v>0.12000000000080036</v>
      </c>
      <c r="E21" s="119">
        <f>D21*E16</f>
        <v>576.0000000038417</v>
      </c>
      <c r="F21" s="296">
        <v>4279.25</v>
      </c>
      <c r="G21" s="91">
        <f aca="true" t="shared" si="0" ref="G21:G44">F21-F20</f>
        <v>0.03999999999996362</v>
      </c>
      <c r="H21" s="119">
        <f>G21*H16</f>
        <v>191.99999999982538</v>
      </c>
      <c r="I21" s="228">
        <f aca="true" t="shared" si="1" ref="I21:I44">H21/E21</f>
        <v>0.33333333333080695</v>
      </c>
      <c r="J21" s="222">
        <f aca="true" t="shared" si="2" ref="J21:J44">COS(ATAN(I21))</f>
        <v>0.9486832980512329</v>
      </c>
      <c r="K21" s="114">
        <f aca="true" t="shared" si="3" ref="K21:K44">E21/J21</f>
        <v>607.1573107559182</v>
      </c>
    </row>
    <row r="22" spans="2:11" ht="11.25" customHeight="1">
      <c r="B22" s="68" t="s">
        <v>28</v>
      </c>
      <c r="C22" s="299">
        <v>8918.55</v>
      </c>
      <c r="D22" s="332">
        <f>C22-C21</f>
        <v>0.10999999999876309</v>
      </c>
      <c r="E22" s="119">
        <f>D22*E16</f>
        <v>527.9999999940628</v>
      </c>
      <c r="F22" s="296">
        <v>4279.29</v>
      </c>
      <c r="G22" s="91">
        <f t="shared" si="0"/>
        <v>0.03999999999996362</v>
      </c>
      <c r="H22" s="119">
        <f>G22*H16</f>
        <v>191.99999999982538</v>
      </c>
      <c r="I22" s="228">
        <f t="shared" si="1"/>
        <v>0.36363636364012186</v>
      </c>
      <c r="J22" s="222">
        <f t="shared" si="2"/>
        <v>0.9397934234873027</v>
      </c>
      <c r="K22" s="114">
        <f t="shared" si="3"/>
        <v>561.8255957089026</v>
      </c>
    </row>
    <row r="23" spans="2:11" ht="11.25" customHeight="1">
      <c r="B23" s="68" t="s">
        <v>29</v>
      </c>
      <c r="C23" s="299">
        <v>8918.66</v>
      </c>
      <c r="D23" s="332">
        <f aca="true" t="shared" si="4" ref="D23:D44">C23-C22</f>
        <v>0.11000000000058208</v>
      </c>
      <c r="E23" s="119">
        <f>D23*E16</f>
        <v>528.000000002794</v>
      </c>
      <c r="F23" s="296">
        <v>4279.33</v>
      </c>
      <c r="G23" s="91">
        <f t="shared" si="0"/>
        <v>0.03999999999996362</v>
      </c>
      <c r="H23" s="119">
        <f>G23*H16</f>
        <v>191.99999999982538</v>
      </c>
      <c r="I23" s="228">
        <f t="shared" si="1"/>
        <v>0.3636363636341087</v>
      </c>
      <c r="J23" s="222">
        <f t="shared" si="2"/>
        <v>0.9397934234891177</v>
      </c>
      <c r="K23" s="114">
        <f t="shared" si="3"/>
        <v>561.8255957171081</v>
      </c>
    </row>
    <row r="24" spans="2:11" ht="11.25" customHeight="1">
      <c r="B24" s="68" t="s">
        <v>30</v>
      </c>
      <c r="C24" s="299">
        <v>8918.76</v>
      </c>
      <c r="D24" s="332">
        <f t="shared" si="4"/>
        <v>0.1000000000003638</v>
      </c>
      <c r="E24" s="119">
        <f>D24*E16</f>
        <v>480.00000000174623</v>
      </c>
      <c r="F24" s="296">
        <v>4279.38</v>
      </c>
      <c r="G24" s="91">
        <f t="shared" si="0"/>
        <v>0.0500000000001819</v>
      </c>
      <c r="H24" s="119">
        <f>G24*H16</f>
        <v>240.00000000087311</v>
      </c>
      <c r="I24" s="228">
        <f t="shared" si="1"/>
        <v>0.5</v>
      </c>
      <c r="J24" s="222">
        <f t="shared" si="2"/>
        <v>0.8944271909999159</v>
      </c>
      <c r="K24" s="114">
        <f t="shared" si="3"/>
        <v>536.6563146019018</v>
      </c>
    </row>
    <row r="25" spans="2:11" ht="11.25" customHeight="1">
      <c r="B25" s="68" t="s">
        <v>31</v>
      </c>
      <c r="C25" s="299">
        <v>8918.87</v>
      </c>
      <c r="D25" s="332">
        <f t="shared" si="4"/>
        <v>0.11000000000058208</v>
      </c>
      <c r="E25" s="119">
        <f>D25*E16</f>
        <v>528.000000002794</v>
      </c>
      <c r="F25" s="296">
        <v>4279.42</v>
      </c>
      <c r="G25" s="91">
        <f t="shared" si="0"/>
        <v>0.03999999999996362</v>
      </c>
      <c r="H25" s="119">
        <f>G25*H16</f>
        <v>191.99999999982538</v>
      </c>
      <c r="I25" s="228">
        <f t="shared" si="1"/>
        <v>0.3636363636341087</v>
      </c>
      <c r="J25" s="222">
        <f t="shared" si="2"/>
        <v>0.9397934234891177</v>
      </c>
      <c r="K25" s="114">
        <f t="shared" si="3"/>
        <v>561.8255957171081</v>
      </c>
    </row>
    <row r="26" spans="2:11" ht="11.25" customHeight="1">
      <c r="B26" s="68" t="s">
        <v>32</v>
      </c>
      <c r="C26" s="299">
        <v>8918.99</v>
      </c>
      <c r="D26" s="332">
        <f t="shared" si="4"/>
        <v>0.11999999999898137</v>
      </c>
      <c r="E26" s="119">
        <f>D26*E16</f>
        <v>575.9999999951106</v>
      </c>
      <c r="F26" s="296">
        <v>4279.46</v>
      </c>
      <c r="G26" s="91">
        <f t="shared" si="0"/>
        <v>0.03999999999996362</v>
      </c>
      <c r="H26" s="119">
        <f>G26*H16</f>
        <v>191.99999999982538</v>
      </c>
      <c r="I26" s="228">
        <f t="shared" si="1"/>
        <v>0.3333333333358597</v>
      </c>
      <c r="J26" s="222">
        <f t="shared" si="2"/>
        <v>0.9486832980497948</v>
      </c>
      <c r="K26" s="114">
        <f t="shared" si="3"/>
        <v>607.157310747635</v>
      </c>
    </row>
    <row r="27" spans="2:11" ht="11.25" customHeight="1">
      <c r="B27" s="68" t="s">
        <v>33</v>
      </c>
      <c r="C27" s="299">
        <v>8919.11</v>
      </c>
      <c r="D27" s="332">
        <f t="shared" si="4"/>
        <v>0.12000000000080036</v>
      </c>
      <c r="E27" s="119">
        <f>D27*E16</f>
        <v>576.0000000038417</v>
      </c>
      <c r="F27" s="296">
        <v>4279.5</v>
      </c>
      <c r="G27" s="91">
        <f t="shared" si="0"/>
        <v>0.03999999999996362</v>
      </c>
      <c r="H27" s="119">
        <f>G27*H16</f>
        <v>191.99999999982538</v>
      </c>
      <c r="I27" s="228">
        <f t="shared" si="1"/>
        <v>0.33333333333080695</v>
      </c>
      <c r="J27" s="222">
        <f t="shared" si="2"/>
        <v>0.9486832980512329</v>
      </c>
      <c r="K27" s="114">
        <f t="shared" si="3"/>
        <v>607.1573107559182</v>
      </c>
    </row>
    <row r="28" spans="2:11" ht="11.25" customHeight="1">
      <c r="B28" s="68" t="s">
        <v>34</v>
      </c>
      <c r="C28" s="299">
        <v>8919.25</v>
      </c>
      <c r="D28" s="332">
        <f t="shared" si="4"/>
        <v>0.13999999999941792</v>
      </c>
      <c r="E28" s="119">
        <f>D28*E16</f>
        <v>671.999999997206</v>
      </c>
      <c r="F28" s="296">
        <v>4279.54</v>
      </c>
      <c r="G28" s="91">
        <f t="shared" si="0"/>
        <v>0.03999999999996362</v>
      </c>
      <c r="H28" s="119">
        <f>G28*H16</f>
        <v>191.99999999982538</v>
      </c>
      <c r="I28" s="228">
        <f t="shared" si="1"/>
        <v>0.2857142857152138</v>
      </c>
      <c r="J28" s="222">
        <f t="shared" si="2"/>
        <v>0.9615239476405875</v>
      </c>
      <c r="K28" s="114">
        <f t="shared" si="3"/>
        <v>698.8905493681953</v>
      </c>
    </row>
    <row r="29" spans="2:11" ht="11.25" customHeight="1">
      <c r="B29" s="68" t="s">
        <v>35</v>
      </c>
      <c r="C29" s="299">
        <v>8919.41</v>
      </c>
      <c r="D29" s="332">
        <f t="shared" si="4"/>
        <v>0.15999999999985448</v>
      </c>
      <c r="E29" s="119">
        <f>D29*E16</f>
        <v>767.9999999993015</v>
      </c>
      <c r="F29" s="296">
        <v>4279.6</v>
      </c>
      <c r="G29" s="91">
        <f t="shared" si="0"/>
        <v>0.06000000000040018</v>
      </c>
      <c r="H29" s="119">
        <f>G29*H16</f>
        <v>288.00000000192085</v>
      </c>
      <c r="I29" s="228">
        <f t="shared" si="1"/>
        <v>0.37500000000284217</v>
      </c>
      <c r="J29" s="222">
        <f t="shared" si="2"/>
        <v>0.9363291775681696</v>
      </c>
      <c r="K29" s="114">
        <f t="shared" si="3"/>
        <v>820.2243595505034</v>
      </c>
    </row>
    <row r="30" spans="2:11" ht="11.25" customHeight="1">
      <c r="B30" s="68" t="s">
        <v>36</v>
      </c>
      <c r="C30" s="299">
        <v>8919.59</v>
      </c>
      <c r="D30" s="332">
        <f t="shared" si="4"/>
        <v>0.18000000000029104</v>
      </c>
      <c r="E30" s="119">
        <f>D30*E16</f>
        <v>864.000000001397</v>
      </c>
      <c r="F30" s="296">
        <v>4279.66</v>
      </c>
      <c r="G30" s="91">
        <f t="shared" si="0"/>
        <v>0.05999999999949068</v>
      </c>
      <c r="H30" s="119">
        <f>G30*H16</f>
        <v>287.9999999975553</v>
      </c>
      <c r="I30" s="228">
        <f t="shared" si="1"/>
        <v>0.33333333332996484</v>
      </c>
      <c r="J30" s="222">
        <f t="shared" si="2"/>
        <v>0.9486832980514724</v>
      </c>
      <c r="K30" s="114">
        <f t="shared" si="3"/>
        <v>910.7359661290456</v>
      </c>
    </row>
    <row r="31" spans="2:11" ht="11.25" customHeight="1">
      <c r="B31" s="68" t="s">
        <v>37</v>
      </c>
      <c r="C31" s="299">
        <v>8919.77</v>
      </c>
      <c r="D31" s="332">
        <f t="shared" si="4"/>
        <v>0.18000000000029104</v>
      </c>
      <c r="E31" s="119">
        <f>D31*E16</f>
        <v>864.000000001397</v>
      </c>
      <c r="F31" s="296">
        <v>4279.73</v>
      </c>
      <c r="G31" s="91">
        <f t="shared" si="0"/>
        <v>0.06999999999970896</v>
      </c>
      <c r="H31" s="119">
        <f>G31*H16</f>
        <v>335.999999998603</v>
      </c>
      <c r="I31" s="228">
        <f t="shared" si="1"/>
        <v>0.38888888888664325</v>
      </c>
      <c r="J31" s="222">
        <f t="shared" si="2"/>
        <v>0.932004671542003</v>
      </c>
      <c r="K31" s="114">
        <f t="shared" si="3"/>
        <v>927.033979960538</v>
      </c>
    </row>
    <row r="32" spans="2:11" ht="11.25" customHeight="1">
      <c r="B32" s="68" t="s">
        <v>38</v>
      </c>
      <c r="C32" s="299">
        <v>8919.94</v>
      </c>
      <c r="D32" s="332">
        <f t="shared" si="4"/>
        <v>0.17000000000007276</v>
      </c>
      <c r="E32" s="119">
        <f>D32*E16</f>
        <v>816.0000000003492</v>
      </c>
      <c r="F32" s="296">
        <v>4279.79</v>
      </c>
      <c r="G32" s="91">
        <f t="shared" si="0"/>
        <v>0.06000000000040018</v>
      </c>
      <c r="H32" s="119">
        <f>G32*H16</f>
        <v>288.00000000192085</v>
      </c>
      <c r="I32" s="228">
        <f t="shared" si="1"/>
        <v>0.35294117647279116</v>
      </c>
      <c r="J32" s="222">
        <f t="shared" si="2"/>
        <v>0.9429903335822375</v>
      </c>
      <c r="K32" s="114">
        <f t="shared" si="3"/>
        <v>865.3323061123261</v>
      </c>
    </row>
    <row r="33" spans="2:11" ht="11.25" customHeight="1">
      <c r="B33" s="68" t="s">
        <v>39</v>
      </c>
      <c r="C33" s="299">
        <v>8920.1</v>
      </c>
      <c r="D33" s="332">
        <f t="shared" si="4"/>
        <v>0.15999999999985448</v>
      </c>
      <c r="E33" s="119">
        <f>D33*E16</f>
        <v>767.9999999993015</v>
      </c>
      <c r="F33" s="296">
        <v>4279.85</v>
      </c>
      <c r="G33" s="91">
        <f t="shared" si="0"/>
        <v>0.06000000000040018</v>
      </c>
      <c r="H33" s="119">
        <f>G33*H16</f>
        <v>288.00000000192085</v>
      </c>
      <c r="I33" s="228">
        <f t="shared" si="1"/>
        <v>0.37500000000284217</v>
      </c>
      <c r="J33" s="222">
        <f t="shared" si="2"/>
        <v>0.9363291775681696</v>
      </c>
      <c r="K33" s="114">
        <f t="shared" si="3"/>
        <v>820.2243595505034</v>
      </c>
    </row>
    <row r="34" spans="2:11" ht="11.25" customHeight="1">
      <c r="B34" s="68" t="s">
        <v>40</v>
      </c>
      <c r="C34" s="299">
        <v>8920.27</v>
      </c>
      <c r="D34" s="332">
        <f t="shared" si="4"/>
        <v>0.17000000000007276</v>
      </c>
      <c r="E34" s="119">
        <f>D34*E16</f>
        <v>816.0000000003492</v>
      </c>
      <c r="F34" s="296">
        <v>4279.92</v>
      </c>
      <c r="G34" s="91">
        <f t="shared" si="0"/>
        <v>0.06999999999970896</v>
      </c>
      <c r="H34" s="119">
        <f>G34*H16</f>
        <v>335.999999998603</v>
      </c>
      <c r="I34" s="228">
        <f t="shared" si="1"/>
        <v>0.4117647058804647</v>
      </c>
      <c r="J34" s="222">
        <f t="shared" si="2"/>
        <v>0.9246780984753307</v>
      </c>
      <c r="K34" s="114">
        <f t="shared" si="3"/>
        <v>882.4692629206024</v>
      </c>
    </row>
    <row r="35" spans="2:11" ht="11.25" customHeight="1">
      <c r="B35" s="68" t="s">
        <v>41</v>
      </c>
      <c r="C35" s="299">
        <v>8920.43</v>
      </c>
      <c r="D35" s="332">
        <f t="shared" si="4"/>
        <v>0.15999999999985448</v>
      </c>
      <c r="E35" s="119">
        <f>D35*E16</f>
        <v>767.9999999993015</v>
      </c>
      <c r="F35" s="296">
        <v>4279.98</v>
      </c>
      <c r="G35" s="91">
        <f t="shared" si="0"/>
        <v>0.05999999999949068</v>
      </c>
      <c r="H35" s="119">
        <f>G35*H16</f>
        <v>287.9999999975553</v>
      </c>
      <c r="I35" s="228">
        <f t="shared" si="1"/>
        <v>0.37499999999715783</v>
      </c>
      <c r="J35" s="222">
        <f t="shared" si="2"/>
        <v>0.9363291775699194</v>
      </c>
      <c r="K35" s="114">
        <f t="shared" si="3"/>
        <v>820.2243595489706</v>
      </c>
    </row>
    <row r="36" spans="2:11" ht="11.25" customHeight="1">
      <c r="B36" s="68" t="s">
        <v>42</v>
      </c>
      <c r="C36" s="299">
        <v>8920.59</v>
      </c>
      <c r="D36" s="332">
        <f t="shared" si="4"/>
        <v>0.15999999999985448</v>
      </c>
      <c r="E36" s="119">
        <f>D36*E16</f>
        <v>767.9999999993015</v>
      </c>
      <c r="F36" s="296">
        <v>4280.05</v>
      </c>
      <c r="G36" s="91">
        <f t="shared" si="0"/>
        <v>0.07000000000061846</v>
      </c>
      <c r="H36" s="119">
        <f>G36*H16</f>
        <v>336.0000000029686</v>
      </c>
      <c r="I36" s="228">
        <f t="shared" si="1"/>
        <v>0.43750000000426326</v>
      </c>
      <c r="J36" s="222">
        <f t="shared" si="2"/>
        <v>0.9161573349007549</v>
      </c>
      <c r="K36" s="114">
        <f t="shared" si="3"/>
        <v>838.283961436053</v>
      </c>
    </row>
    <row r="37" spans="2:11" ht="11.25" customHeight="1">
      <c r="B37" s="68" t="s">
        <v>43</v>
      </c>
      <c r="C37" s="299">
        <v>8920.76</v>
      </c>
      <c r="D37" s="332">
        <f t="shared" si="4"/>
        <v>0.17000000000007276</v>
      </c>
      <c r="E37" s="119">
        <f>D37*E16</f>
        <v>816.0000000003492</v>
      </c>
      <c r="F37" s="296">
        <v>4280.11</v>
      </c>
      <c r="G37" s="91">
        <f t="shared" si="0"/>
        <v>0.05999999999949068</v>
      </c>
      <c r="H37" s="119">
        <f>G37*H16</f>
        <v>287.9999999975553</v>
      </c>
      <c r="I37" s="228">
        <f t="shared" si="1"/>
        <v>0.3529411764674412</v>
      </c>
      <c r="J37" s="222">
        <f t="shared" si="2"/>
        <v>0.9429903335838209</v>
      </c>
      <c r="K37" s="114">
        <f t="shared" si="3"/>
        <v>865.3323061108731</v>
      </c>
    </row>
    <row r="38" spans="2:11" ht="11.25" customHeight="1">
      <c r="B38" s="68" t="s">
        <v>44</v>
      </c>
      <c r="C38" s="299">
        <v>8920.93</v>
      </c>
      <c r="D38" s="332">
        <f t="shared" si="4"/>
        <v>0.17000000000007276</v>
      </c>
      <c r="E38" s="119">
        <f>D38*E16</f>
        <v>816.0000000003492</v>
      </c>
      <c r="F38" s="296">
        <v>4280.17</v>
      </c>
      <c r="G38" s="91">
        <f t="shared" si="0"/>
        <v>0.06000000000040018</v>
      </c>
      <c r="H38" s="119">
        <f>G38*H16</f>
        <v>288.00000000192085</v>
      </c>
      <c r="I38" s="228">
        <f t="shared" si="1"/>
        <v>0.35294117647279116</v>
      </c>
      <c r="J38" s="222">
        <f t="shared" si="2"/>
        <v>0.9429903335822375</v>
      </c>
      <c r="K38" s="114">
        <f t="shared" si="3"/>
        <v>865.3323061123261</v>
      </c>
    </row>
    <row r="39" spans="2:11" ht="11.25" customHeight="1">
      <c r="B39" s="68" t="s">
        <v>45</v>
      </c>
      <c r="C39" s="299">
        <v>8921.11</v>
      </c>
      <c r="D39" s="332">
        <f t="shared" si="4"/>
        <v>0.18000000000029104</v>
      </c>
      <c r="E39" s="119">
        <f>D39*E16</f>
        <v>864.000000001397</v>
      </c>
      <c r="F39" s="296">
        <v>4280.22</v>
      </c>
      <c r="G39" s="91">
        <f t="shared" si="0"/>
        <v>0.0500000000001819</v>
      </c>
      <c r="H39" s="119">
        <f>G39*H16</f>
        <v>240.00000000087311</v>
      </c>
      <c r="I39" s="228">
        <f t="shared" si="1"/>
        <v>0.2777777777783392</v>
      </c>
      <c r="J39" s="222">
        <f t="shared" si="2"/>
        <v>0.9635179096298011</v>
      </c>
      <c r="K39" s="114">
        <f t="shared" si="3"/>
        <v>896.7140012305111</v>
      </c>
    </row>
    <row r="40" spans="2:11" ht="11.25" customHeight="1">
      <c r="B40" s="68" t="s">
        <v>46</v>
      </c>
      <c r="C40" s="299">
        <v>8921.3</v>
      </c>
      <c r="D40" s="332">
        <f t="shared" si="4"/>
        <v>0.18999999999869033</v>
      </c>
      <c r="E40" s="119">
        <f>D40*E16</f>
        <v>911.9999999937136</v>
      </c>
      <c r="F40" s="296">
        <v>4280.27</v>
      </c>
      <c r="G40" s="91">
        <f t="shared" si="0"/>
        <v>0.0500000000001819</v>
      </c>
      <c r="H40" s="119">
        <f>G40*H16</f>
        <v>240.00000000087311</v>
      </c>
      <c r="I40" s="228">
        <f t="shared" si="1"/>
        <v>0.26315789473961343</v>
      </c>
      <c r="J40" s="222">
        <f t="shared" si="2"/>
        <v>0.9670745372619868</v>
      </c>
      <c r="K40" s="114">
        <f t="shared" si="3"/>
        <v>943.0503698047908</v>
      </c>
    </row>
    <row r="41" spans="2:11" ht="11.25" customHeight="1">
      <c r="B41" s="68" t="s">
        <v>47</v>
      </c>
      <c r="C41" s="299">
        <v>8921.47</v>
      </c>
      <c r="D41" s="332">
        <f t="shared" si="4"/>
        <v>0.17000000000007276</v>
      </c>
      <c r="E41" s="119">
        <f>D41*E16</f>
        <v>816.0000000003492</v>
      </c>
      <c r="F41" s="296">
        <v>4280.31</v>
      </c>
      <c r="G41" s="91">
        <f t="shared" si="0"/>
        <v>0.03999999999996362</v>
      </c>
      <c r="H41" s="119">
        <f>G41*H16</f>
        <v>191.99999999982538</v>
      </c>
      <c r="I41" s="228">
        <f t="shared" si="1"/>
        <v>0.23529411764674413</v>
      </c>
      <c r="J41" s="222">
        <f t="shared" si="2"/>
        <v>0.9734171683336442</v>
      </c>
      <c r="K41" s="114">
        <f t="shared" si="3"/>
        <v>838.2839614358031</v>
      </c>
    </row>
    <row r="42" spans="2:11" ht="11.25" customHeight="1">
      <c r="B42" s="68" t="s">
        <v>48</v>
      </c>
      <c r="C42" s="299">
        <v>8921.63</v>
      </c>
      <c r="D42" s="332">
        <f t="shared" si="4"/>
        <v>0.15999999999985448</v>
      </c>
      <c r="E42" s="119">
        <f>D42*E16</f>
        <v>767.9999999993015</v>
      </c>
      <c r="F42" s="296">
        <v>4280.36</v>
      </c>
      <c r="G42" s="91">
        <f t="shared" si="0"/>
        <v>0.049999999999272404</v>
      </c>
      <c r="H42" s="119">
        <f>G42*H16</f>
        <v>239.99999999650754</v>
      </c>
      <c r="I42" s="228">
        <f t="shared" si="1"/>
        <v>0.31249999999573674</v>
      </c>
      <c r="J42" s="222">
        <f t="shared" si="2"/>
        <v>0.9544799780361882</v>
      </c>
      <c r="K42" s="114">
        <f t="shared" si="3"/>
        <v>804.6266214818216</v>
      </c>
    </row>
    <row r="43" spans="2:11" ht="11.25" customHeight="1">
      <c r="B43" s="68" t="s">
        <v>49</v>
      </c>
      <c r="C43" s="299">
        <v>8921.8</v>
      </c>
      <c r="D43" s="332">
        <f t="shared" si="4"/>
        <v>0.17000000000007276</v>
      </c>
      <c r="E43" s="119">
        <f>D43*E16</f>
        <v>816.0000000003492</v>
      </c>
      <c r="F43" s="296">
        <v>4280.4</v>
      </c>
      <c r="G43" s="91">
        <f t="shared" si="0"/>
        <v>0.03999999999996362</v>
      </c>
      <c r="H43" s="119">
        <f>G43*H16</f>
        <v>191.99999999982538</v>
      </c>
      <c r="I43" s="228">
        <f t="shared" si="1"/>
        <v>0.23529411764674413</v>
      </c>
      <c r="J43" s="222">
        <f t="shared" si="2"/>
        <v>0.9734171683336442</v>
      </c>
      <c r="K43" s="114">
        <f t="shared" si="3"/>
        <v>838.2839614358031</v>
      </c>
    </row>
    <row r="44" spans="2:11" ht="11.25" customHeight="1" thickBot="1">
      <c r="B44" s="69" t="s">
        <v>50</v>
      </c>
      <c r="C44" s="300">
        <v>8921.93</v>
      </c>
      <c r="D44" s="357">
        <f t="shared" si="4"/>
        <v>0.13000000000101863</v>
      </c>
      <c r="E44" s="121">
        <f>D44*E16</f>
        <v>624.0000000048894</v>
      </c>
      <c r="F44" s="305">
        <v>4280.45</v>
      </c>
      <c r="G44" s="94">
        <f t="shared" si="0"/>
        <v>0.0500000000001819</v>
      </c>
      <c r="H44" s="121">
        <f>G44*H16</f>
        <v>240.00000000087311</v>
      </c>
      <c r="I44" s="223">
        <f t="shared" si="1"/>
        <v>0.38461538461377015</v>
      </c>
      <c r="J44" s="223">
        <f t="shared" si="2"/>
        <v>0.9333456062035644</v>
      </c>
      <c r="K44" s="115">
        <f t="shared" si="3"/>
        <v>668.5626373097147</v>
      </c>
    </row>
    <row r="45" spans="2:11" ht="16.5" customHeight="1">
      <c r="B45" s="432" t="s">
        <v>51</v>
      </c>
      <c r="C45" s="433"/>
      <c r="D45" s="433"/>
      <c r="E45" s="433"/>
      <c r="F45" s="424" t="s">
        <v>52</v>
      </c>
      <c r="G45" s="434"/>
      <c r="H45" s="434"/>
      <c r="I45" s="434"/>
      <c r="J45" s="435"/>
      <c r="K45" s="417" t="s">
        <v>53</v>
      </c>
    </row>
    <row r="46" spans="2:11" ht="12.75" customHeight="1">
      <c r="B46" s="430" t="s">
        <v>58</v>
      </c>
      <c r="C46" s="436" t="s">
        <v>54</v>
      </c>
      <c r="D46" s="437"/>
      <c r="E46" s="440" t="s">
        <v>55</v>
      </c>
      <c r="F46" s="426" t="s">
        <v>56</v>
      </c>
      <c r="G46" s="428" t="s">
        <v>131</v>
      </c>
      <c r="H46" s="422" t="s">
        <v>57</v>
      </c>
      <c r="I46" s="442"/>
      <c r="J46" s="443"/>
      <c r="K46" s="420"/>
    </row>
    <row r="47" spans="2:11" ht="13.5" thickBot="1">
      <c r="B47" s="431"/>
      <c r="C47" s="438"/>
      <c r="D47" s="439"/>
      <c r="E47" s="441"/>
      <c r="F47" s="427"/>
      <c r="G47" s="429"/>
      <c r="H47" s="423"/>
      <c r="I47" s="444"/>
      <c r="J47" s="445"/>
      <c r="K47" s="421"/>
    </row>
    <row r="48" spans="2:11" s="99" customFormat="1" ht="12" customHeight="1">
      <c r="B48" s="127" t="s">
        <v>63</v>
      </c>
      <c r="C48" s="391">
        <f>SUM(E21:E28)</f>
        <v>4464.000000001397</v>
      </c>
      <c r="D48" s="392"/>
      <c r="E48" s="96">
        <f>SUM(H21:H28)</f>
        <v>1583.9999999996508</v>
      </c>
      <c r="F48" s="97">
        <f>C48/8</f>
        <v>558.0000000001746</v>
      </c>
      <c r="G48" s="98">
        <f>E48/8</f>
        <v>197.99999999995634</v>
      </c>
      <c r="H48" s="393">
        <f>F48/K48</f>
        <v>592.087831322497</v>
      </c>
      <c r="I48" s="393"/>
      <c r="J48" s="394"/>
      <c r="K48" s="163">
        <f>COS(ATAN(G48/F48))</f>
        <v>0.9424277454813027</v>
      </c>
    </row>
    <row r="49" spans="2:11" s="99" customFormat="1" ht="12" customHeight="1">
      <c r="B49" s="129" t="s">
        <v>60</v>
      </c>
      <c r="C49" s="396">
        <f>SUM(E29:E36)</f>
        <v>6432.0000000006985</v>
      </c>
      <c r="D49" s="388"/>
      <c r="E49" s="100">
        <f>SUM(H29:H36)</f>
        <v>2448.0000000010477</v>
      </c>
      <c r="F49" s="101">
        <f>C49/8</f>
        <v>804.0000000000873</v>
      </c>
      <c r="G49" s="91">
        <f>E49/8</f>
        <v>306.00000000013097</v>
      </c>
      <c r="H49" s="389">
        <f>F49/K49</f>
        <v>860.262750559514</v>
      </c>
      <c r="I49" s="389"/>
      <c r="J49" s="390"/>
      <c r="K49" s="137">
        <f>COS(ATAN(G49/F49))</f>
        <v>0.9345981788438086</v>
      </c>
    </row>
    <row r="50" spans="2:11" s="99" customFormat="1" ht="12" customHeight="1">
      <c r="B50" s="90" t="s">
        <v>61</v>
      </c>
      <c r="C50" s="396">
        <f>SUM(E37:E44)</f>
        <v>6432.0000000006985</v>
      </c>
      <c r="D50" s="388"/>
      <c r="E50" s="100">
        <f>SUM(H37:H44)</f>
        <v>1919.9999999982538</v>
      </c>
      <c r="F50" s="101">
        <f>C50/8</f>
        <v>804.0000000000873</v>
      </c>
      <c r="G50" s="91">
        <f>E50/8</f>
        <v>239.99999999978172</v>
      </c>
      <c r="H50" s="389">
        <f>F50/K50</f>
        <v>839.0566131078615</v>
      </c>
      <c r="I50" s="389"/>
      <c r="J50" s="390"/>
      <c r="K50" s="137">
        <f>COS(ATAN(G50/F50))</f>
        <v>0.9582190134013429</v>
      </c>
    </row>
    <row r="51" spans="2:11" s="99" customFormat="1" ht="12" customHeight="1" thickBot="1">
      <c r="B51" s="102" t="s">
        <v>62</v>
      </c>
      <c r="C51" s="397">
        <f>SUM(E21:E44)</f>
        <v>17328.000000002794</v>
      </c>
      <c r="D51" s="398"/>
      <c r="E51" s="103">
        <f>SUM(H21:H44)</f>
        <v>5951.999999998952</v>
      </c>
      <c r="F51" s="104">
        <f>C51/24</f>
        <v>722.0000000001164</v>
      </c>
      <c r="G51" s="94">
        <f>E51/24</f>
        <v>247.99999999995634</v>
      </c>
      <c r="H51" s="399">
        <f>F51/K51</f>
        <v>763.4055278815752</v>
      </c>
      <c r="I51" s="399"/>
      <c r="J51" s="400"/>
      <c r="K51" s="138">
        <f>COS(ATAN(G51/F51))</f>
        <v>0.9457620800882098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3.5" customHeight="1">
      <c r="B56" s="105" t="s">
        <v>138</v>
      </c>
      <c r="F56" t="s">
        <v>140</v>
      </c>
    </row>
    <row r="57" spans="2:7" ht="12.75" customHeight="1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>
      <c r="B59" s="105"/>
    </row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2112.0000000024447</v>
      </c>
      <c r="D64" s="392"/>
      <c r="E64" s="96">
        <f>SUM(H20:H24)</f>
        <v>816.0000000003492</v>
      </c>
      <c r="F64" s="97">
        <f aca="true" t="shared" si="5" ref="F64:F69">C64/4</f>
        <v>528.0000000006112</v>
      </c>
      <c r="G64" s="98">
        <f aca="true" t="shared" si="6" ref="G64:G69">E64/4</f>
        <v>204.0000000000873</v>
      </c>
      <c r="H64" s="471">
        <f aca="true" t="shared" si="7" ref="H64:H70">F64/K64</f>
        <v>566.0388679239978</v>
      </c>
      <c r="I64" s="472"/>
      <c r="J64" s="473"/>
      <c r="K64" s="163">
        <f>COS(ATAN(G64/F64))</f>
        <v>0.9327981344056852</v>
      </c>
    </row>
    <row r="65" spans="2:11" s="99" customFormat="1" ht="12" customHeight="1">
      <c r="B65" s="129" t="s">
        <v>191</v>
      </c>
      <c r="C65" s="396">
        <f>SUM(E25:E28)</f>
        <v>2351.9999999989523</v>
      </c>
      <c r="D65" s="388"/>
      <c r="E65" s="100">
        <f>SUM(H25:H28)</f>
        <v>767.9999999993015</v>
      </c>
      <c r="F65" s="97">
        <f t="shared" si="5"/>
        <v>587.9999999997381</v>
      </c>
      <c r="G65" s="98">
        <f t="shared" si="6"/>
        <v>191.99999999982538</v>
      </c>
      <c r="H65" s="389">
        <f t="shared" si="7"/>
        <v>618.5531505049707</v>
      </c>
      <c r="I65" s="389"/>
      <c r="J65" s="390"/>
      <c r="K65" s="163">
        <f aca="true" t="shared" si="8" ref="K65:K70">COS(ATAN(G65/F65))</f>
        <v>0.9506054564910229</v>
      </c>
    </row>
    <row r="66" spans="2:11" s="99" customFormat="1" ht="12" customHeight="1">
      <c r="B66" s="129" t="s">
        <v>192</v>
      </c>
      <c r="C66" s="396">
        <f>SUM(E29:E32)</f>
        <v>3312.0000000024447</v>
      </c>
      <c r="D66" s="388"/>
      <c r="E66" s="100">
        <f>SUM(H29:H32)</f>
        <v>1200</v>
      </c>
      <c r="F66" s="97">
        <f t="shared" si="5"/>
        <v>828.0000000006112</v>
      </c>
      <c r="G66" s="98">
        <f t="shared" si="6"/>
        <v>300</v>
      </c>
      <c r="H66" s="389">
        <f t="shared" si="7"/>
        <v>880.6724703321958</v>
      </c>
      <c r="I66" s="389"/>
      <c r="J66" s="390"/>
      <c r="K66" s="163">
        <f t="shared" si="8"/>
        <v>0.9401906246578638</v>
      </c>
    </row>
    <row r="67" spans="2:11" s="99" customFormat="1" ht="12" customHeight="1">
      <c r="B67" s="129" t="s">
        <v>193</v>
      </c>
      <c r="C67" s="396">
        <f>SUM(E33:E36)</f>
        <v>3119.9999999982538</v>
      </c>
      <c r="D67" s="388"/>
      <c r="E67" s="100">
        <f>SUM(H33:H36)</f>
        <v>1248.0000000010477</v>
      </c>
      <c r="F67" s="97">
        <f t="shared" si="5"/>
        <v>779.9999999995634</v>
      </c>
      <c r="G67" s="98">
        <f t="shared" si="6"/>
        <v>312.00000000026193</v>
      </c>
      <c r="H67" s="389">
        <f t="shared" si="7"/>
        <v>840.0857099126746</v>
      </c>
      <c r="I67" s="389"/>
      <c r="J67" s="390"/>
      <c r="K67" s="163">
        <f t="shared" si="8"/>
        <v>0.9284766908850801</v>
      </c>
    </row>
    <row r="68" spans="2:11" s="99" customFormat="1" ht="12" customHeight="1">
      <c r="B68" s="129" t="s">
        <v>194</v>
      </c>
      <c r="C68" s="396">
        <f>SUM(E37:E40)</f>
        <v>3407.999999995809</v>
      </c>
      <c r="D68" s="388"/>
      <c r="E68" s="100">
        <f>SUM(H37:H40)</f>
        <v>1056.0000000012224</v>
      </c>
      <c r="F68" s="97">
        <f t="shared" si="5"/>
        <v>851.9999999989523</v>
      </c>
      <c r="G68" s="98">
        <f t="shared" si="6"/>
        <v>264.0000000003056</v>
      </c>
      <c r="H68" s="389">
        <f t="shared" si="7"/>
        <v>891.9641248382001</v>
      </c>
      <c r="I68" s="389"/>
      <c r="J68" s="390"/>
      <c r="K68" s="163">
        <f t="shared" si="8"/>
        <v>0.9551953674745639</v>
      </c>
    </row>
    <row r="69" spans="2:11" s="99" customFormat="1" ht="12" customHeight="1">
      <c r="B69" s="90" t="s">
        <v>195</v>
      </c>
      <c r="C69" s="396">
        <f>SUM(E41:E44)</f>
        <v>3024.0000000048894</v>
      </c>
      <c r="D69" s="388"/>
      <c r="E69" s="100">
        <f>SUM(H41:H44)</f>
        <v>863.9999999970314</v>
      </c>
      <c r="F69" s="97">
        <f t="shared" si="5"/>
        <v>756.0000000012224</v>
      </c>
      <c r="G69" s="98">
        <f t="shared" si="6"/>
        <v>215.99999999925785</v>
      </c>
      <c r="H69" s="389">
        <f t="shared" si="7"/>
        <v>786.2518680432673</v>
      </c>
      <c r="I69" s="389"/>
      <c r="J69" s="390"/>
      <c r="K69" s="163">
        <f t="shared" si="8"/>
        <v>0.9615239476411899</v>
      </c>
    </row>
    <row r="70" spans="2:11" s="273" customFormat="1" ht="21" customHeight="1" thickBot="1">
      <c r="B70" s="268" t="s">
        <v>62</v>
      </c>
      <c r="C70" s="459">
        <f>SUM(C64:D69)</f>
        <v>17328.000000002794</v>
      </c>
      <c r="D70" s="460"/>
      <c r="E70" s="269">
        <f>SUM(E64:E69)</f>
        <v>5951.999999998952</v>
      </c>
      <c r="F70" s="270">
        <f>C70/24</f>
        <v>722.0000000001164</v>
      </c>
      <c r="G70" s="271">
        <f>E70/24</f>
        <v>247.99999999995634</v>
      </c>
      <c r="H70" s="461">
        <f t="shared" si="7"/>
        <v>763.4055278815752</v>
      </c>
      <c r="I70" s="462"/>
      <c r="J70" s="463"/>
      <c r="K70" s="272">
        <f t="shared" si="8"/>
        <v>0.9457620800882098</v>
      </c>
    </row>
  </sheetData>
  <sheetProtection/>
  <mergeCells count="48">
    <mergeCell ref="C48:D48"/>
    <mergeCell ref="K13:K19"/>
    <mergeCell ref="H46:J47"/>
    <mergeCell ref="H48:J48"/>
    <mergeCell ref="F46:F47"/>
    <mergeCell ref="G46:G47"/>
    <mergeCell ref="F45:J45"/>
    <mergeCell ref="C51:D51"/>
    <mergeCell ref="H49:J49"/>
    <mergeCell ref="H50:J50"/>
    <mergeCell ref="H51:J51"/>
    <mergeCell ref="C49:D49"/>
    <mergeCell ref="C50:D50"/>
    <mergeCell ref="K45:K47"/>
    <mergeCell ref="I13:I19"/>
    <mergeCell ref="J13:J19"/>
    <mergeCell ref="B13:B19"/>
    <mergeCell ref="C46:D47"/>
    <mergeCell ref="B46:B47"/>
    <mergeCell ref="B45:E45"/>
    <mergeCell ref="E46:E47"/>
    <mergeCell ref="H64:J64"/>
    <mergeCell ref="H65:J65"/>
    <mergeCell ref="C65:D65"/>
    <mergeCell ref="C64:D64"/>
    <mergeCell ref="C68:D68"/>
    <mergeCell ref="B60:E60"/>
    <mergeCell ref="B55:D55"/>
    <mergeCell ref="F55:G55"/>
    <mergeCell ref="B57:D57"/>
    <mergeCell ref="F57:G57"/>
    <mergeCell ref="G61:G63"/>
    <mergeCell ref="C70:D70"/>
    <mergeCell ref="H70:J70"/>
    <mergeCell ref="H66:J66"/>
    <mergeCell ref="H67:J67"/>
    <mergeCell ref="H68:J68"/>
    <mergeCell ref="H69:J69"/>
    <mergeCell ref="C66:D66"/>
    <mergeCell ref="C67:D67"/>
    <mergeCell ref="C69:D69"/>
    <mergeCell ref="H61:J63"/>
    <mergeCell ref="F60:J60"/>
    <mergeCell ref="K60:K63"/>
    <mergeCell ref="B61:B63"/>
    <mergeCell ref="C61:D63"/>
    <mergeCell ref="E61:E63"/>
    <mergeCell ref="F61:F63"/>
  </mergeCells>
  <printOptions/>
  <pageMargins left="0.75" right="0.06" top="1" bottom="1" header="0.5" footer="0.5"/>
  <pageSetup horizontalDpi="360" verticalDpi="360" orientation="portrait" paperSize="9" r:id="rId1"/>
  <rowBreaks count="1" manualBreakCount="1">
    <brk id="58" min="1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3">
      <selection activeCell="L13" sqref="L1:V16384"/>
    </sheetView>
  </sheetViews>
  <sheetFormatPr defaultColWidth="9.140625" defaultRowHeight="12.75"/>
  <cols>
    <col min="1" max="1" width="1.421875" style="0" customWidth="1"/>
    <col min="2" max="2" width="6.00390625" style="0" customWidth="1"/>
    <col min="4" max="4" width="7.57421875" style="0" customWidth="1"/>
    <col min="5" max="5" width="11.8515625" style="0" customWidth="1"/>
    <col min="7" max="7" width="8.57421875" style="0" customWidth="1"/>
    <col min="8" max="8" width="10.8515625" style="0" customWidth="1"/>
    <col min="9" max="10" width="7.140625" style="0" customWidth="1"/>
    <col min="11" max="11" width="14.5742187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148</v>
      </c>
      <c r="J3" s="170" t="s">
        <v>236</v>
      </c>
      <c r="K3" s="172"/>
    </row>
    <row r="4" spans="2:11" ht="13.5" customHeight="1">
      <c r="B4" t="s">
        <v>126</v>
      </c>
      <c r="H4" t="s">
        <v>146</v>
      </c>
      <c r="K4" s="172">
        <v>602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144</v>
      </c>
      <c r="G9" s="1" t="s">
        <v>262</v>
      </c>
    </row>
    <row r="11" ht="12.75">
      <c r="E11" t="s">
        <v>7</v>
      </c>
    </row>
    <row r="12" ht="13.5" thickBot="1">
      <c r="B12" t="s">
        <v>168</v>
      </c>
    </row>
    <row r="13" spans="2:11" ht="13.5" customHeight="1">
      <c r="B13" s="417" t="s">
        <v>25</v>
      </c>
      <c r="C13" s="17" t="s">
        <v>9</v>
      </c>
      <c r="D13" s="4"/>
      <c r="E13" s="325" t="s">
        <v>211</v>
      </c>
      <c r="F13" s="3" t="s">
        <v>16</v>
      </c>
      <c r="G13" s="4"/>
      <c r="H13" s="325" t="s">
        <v>211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81">
        <v>13506.65</v>
      </c>
      <c r="D20" s="85"/>
      <c r="E20" s="118"/>
      <c r="F20" s="381">
        <v>6010.29</v>
      </c>
      <c r="G20" s="85"/>
      <c r="H20" s="85"/>
      <c r="I20" s="166"/>
      <c r="J20" s="166"/>
      <c r="K20" s="237"/>
    </row>
    <row r="21" spans="2:11" ht="12.75">
      <c r="B21" s="90" t="s">
        <v>27</v>
      </c>
      <c r="C21" s="14">
        <v>13506.76</v>
      </c>
      <c r="D21" s="91">
        <f>C21-C20</f>
        <v>0.11000000000058208</v>
      </c>
      <c r="E21" s="91">
        <f>D21*E16</f>
        <v>792.000000004191</v>
      </c>
      <c r="F21" s="14">
        <v>6010.32</v>
      </c>
      <c r="G21" s="91">
        <f aca="true" t="shared" si="0" ref="G21:G44">F21-F20</f>
        <v>0.02999999999974534</v>
      </c>
      <c r="H21" s="91">
        <f>G21*H16</f>
        <v>215.99999999816646</v>
      </c>
      <c r="I21" s="126">
        <f aca="true" t="shared" si="1" ref="I21:I44">H21/E21</f>
        <v>0.2727272727235145</v>
      </c>
      <c r="J21" s="126">
        <f aca="true" t="shared" si="2" ref="J21:J44">COS(ATAN(I21))</f>
        <v>0.9647638212386526</v>
      </c>
      <c r="K21" s="119">
        <f aca="true" t="shared" si="3" ref="K21:K44">E21/J21</f>
        <v>820.9263060749402</v>
      </c>
    </row>
    <row r="22" spans="2:11" ht="12.75">
      <c r="B22" s="90" t="s">
        <v>28</v>
      </c>
      <c r="C22" s="14">
        <v>13506.96</v>
      </c>
      <c r="D22" s="91">
        <f>C22-C21</f>
        <v>0.1999999999989086</v>
      </c>
      <c r="E22" s="91">
        <f>D22*E16</f>
        <v>1439.999999992142</v>
      </c>
      <c r="F22" s="14">
        <v>6010.39</v>
      </c>
      <c r="G22" s="91">
        <f t="shared" si="0"/>
        <v>0.07000000000061846</v>
      </c>
      <c r="H22" s="91">
        <f>G22*H16</f>
        <v>504.0000000044529</v>
      </c>
      <c r="I22" s="126">
        <f t="shared" si="1"/>
        <v>0.3500000000050022</v>
      </c>
      <c r="J22" s="126">
        <f t="shared" si="2"/>
        <v>0.9438583563645453</v>
      </c>
      <c r="K22" s="119">
        <f t="shared" si="3"/>
        <v>1525.6526472240846</v>
      </c>
    </row>
    <row r="23" spans="2:11" ht="12.75">
      <c r="B23" s="90" t="s">
        <v>29</v>
      </c>
      <c r="C23" s="14">
        <v>13507.11</v>
      </c>
      <c r="D23" s="91">
        <f aca="true" t="shared" si="4" ref="D23:D44">C23-C22</f>
        <v>0.1500000000014552</v>
      </c>
      <c r="E23" s="91">
        <f>D23*E16</f>
        <v>1080.0000000104774</v>
      </c>
      <c r="F23" s="14">
        <v>6010.44</v>
      </c>
      <c r="G23" s="91">
        <f t="shared" si="0"/>
        <v>0.049999999999272404</v>
      </c>
      <c r="H23" s="91">
        <f>G23*H16</f>
        <v>359.9999999947613</v>
      </c>
      <c r="I23" s="126">
        <f t="shared" si="1"/>
        <v>0.33333333332524895</v>
      </c>
      <c r="J23" s="126">
        <f t="shared" si="2"/>
        <v>0.9486832980528147</v>
      </c>
      <c r="K23" s="119">
        <f t="shared" si="3"/>
        <v>1138.4199576688995</v>
      </c>
    </row>
    <row r="24" spans="2:11" ht="12.75">
      <c r="B24" s="90" t="s">
        <v>30</v>
      </c>
      <c r="C24" s="14">
        <v>13507.27</v>
      </c>
      <c r="D24" s="91">
        <f t="shared" si="4"/>
        <v>0.15999999999985448</v>
      </c>
      <c r="E24" s="91">
        <f>D24*E16</f>
        <v>1151.9999999989523</v>
      </c>
      <c r="F24" s="14">
        <v>6010.51</v>
      </c>
      <c r="G24" s="91">
        <f t="shared" si="0"/>
        <v>0.07000000000061846</v>
      </c>
      <c r="H24" s="91">
        <f>G24*H16</f>
        <v>504.0000000044529</v>
      </c>
      <c r="I24" s="126">
        <f t="shared" si="1"/>
        <v>0.43750000000426326</v>
      </c>
      <c r="J24" s="126">
        <f t="shared" si="2"/>
        <v>0.9161573349007549</v>
      </c>
      <c r="K24" s="119">
        <f t="shared" si="3"/>
        <v>1257.4259421540794</v>
      </c>
    </row>
    <row r="25" spans="2:11" ht="12.75">
      <c r="B25" s="90" t="s">
        <v>31</v>
      </c>
      <c r="C25" s="14">
        <v>13507.56</v>
      </c>
      <c r="D25" s="91">
        <f t="shared" si="4"/>
        <v>0.2899999999990541</v>
      </c>
      <c r="E25" s="91">
        <f>D25*E16</f>
        <v>2087.9999999931897</v>
      </c>
      <c r="F25" s="14">
        <v>6010.58</v>
      </c>
      <c r="G25" s="91">
        <f t="shared" si="0"/>
        <v>0.06999999999970896</v>
      </c>
      <c r="H25" s="91">
        <f>G25*H16</f>
        <v>503.9999999979045</v>
      </c>
      <c r="I25" s="126">
        <f t="shared" si="1"/>
        <v>0.2413793103446113</v>
      </c>
      <c r="J25" s="126">
        <f t="shared" si="2"/>
        <v>0.9720822085733348</v>
      </c>
      <c r="K25" s="119">
        <f t="shared" si="3"/>
        <v>2147.966480178275</v>
      </c>
    </row>
    <row r="26" spans="2:11" ht="12.75">
      <c r="B26" s="90" t="s">
        <v>32</v>
      </c>
      <c r="C26" s="14">
        <v>13507.81</v>
      </c>
      <c r="D26" s="91">
        <f t="shared" si="4"/>
        <v>0.25</v>
      </c>
      <c r="E26" s="91">
        <f>D26*E16</f>
        <v>1800</v>
      </c>
      <c r="F26" s="14">
        <v>6010.65</v>
      </c>
      <c r="G26" s="91">
        <f t="shared" si="0"/>
        <v>0.06999999999970896</v>
      </c>
      <c r="H26" s="91">
        <f>G26*H16</f>
        <v>503.9999999979045</v>
      </c>
      <c r="I26" s="126">
        <f t="shared" si="1"/>
        <v>0.27999999999883585</v>
      </c>
      <c r="J26" s="126">
        <f t="shared" si="2"/>
        <v>0.9629640197144728</v>
      </c>
      <c r="K26" s="119">
        <f t="shared" si="3"/>
        <v>1869.2287179470275</v>
      </c>
    </row>
    <row r="27" spans="2:11" ht="12.75">
      <c r="B27" s="90" t="s">
        <v>33</v>
      </c>
      <c r="C27" s="14">
        <v>13508.05</v>
      </c>
      <c r="D27" s="91">
        <f t="shared" si="4"/>
        <v>0.23999999999978172</v>
      </c>
      <c r="E27" s="91">
        <f>D27*E16</f>
        <v>1727.9999999984284</v>
      </c>
      <c r="F27" s="14">
        <v>6010.73</v>
      </c>
      <c r="G27" s="91">
        <f t="shared" si="0"/>
        <v>0.07999999999992724</v>
      </c>
      <c r="H27" s="91">
        <f>G27*H16</f>
        <v>575.9999999994761</v>
      </c>
      <c r="I27" s="126">
        <f t="shared" si="1"/>
        <v>0.3333333333333333</v>
      </c>
      <c r="J27" s="126">
        <f t="shared" si="2"/>
        <v>0.9486832980505138</v>
      </c>
      <c r="K27" s="119">
        <f t="shared" si="3"/>
        <v>1821.4719322553299</v>
      </c>
    </row>
    <row r="28" spans="2:11" ht="12.75">
      <c r="B28" s="90" t="s">
        <v>34</v>
      </c>
      <c r="C28" s="14">
        <v>13508.29</v>
      </c>
      <c r="D28" s="91">
        <f t="shared" si="4"/>
        <v>0.2400000000016007</v>
      </c>
      <c r="E28" s="91">
        <f>D28*E16</f>
        <v>1728.0000000115251</v>
      </c>
      <c r="F28" s="14">
        <v>6010.79</v>
      </c>
      <c r="G28" s="91">
        <f t="shared" si="0"/>
        <v>0.06000000000040018</v>
      </c>
      <c r="H28" s="91">
        <f>G28*H16</f>
        <v>432.0000000028813</v>
      </c>
      <c r="I28" s="126">
        <f t="shared" si="1"/>
        <v>0.25</v>
      </c>
      <c r="J28" s="126">
        <f t="shared" si="2"/>
        <v>0.9701425001453319</v>
      </c>
      <c r="K28" s="119">
        <f t="shared" si="3"/>
        <v>1781.1816302787092</v>
      </c>
    </row>
    <row r="29" spans="2:11" ht="12.75">
      <c r="B29" s="90" t="s">
        <v>35</v>
      </c>
      <c r="C29" s="14">
        <v>13508.49</v>
      </c>
      <c r="D29" s="91">
        <f t="shared" si="4"/>
        <v>0.1999999999989086</v>
      </c>
      <c r="E29" s="91">
        <f>D29*E16</f>
        <v>1439.999999992142</v>
      </c>
      <c r="F29" s="14">
        <v>6010.85</v>
      </c>
      <c r="G29" s="91">
        <f t="shared" si="0"/>
        <v>0.06000000000040018</v>
      </c>
      <c r="H29" s="91">
        <f>G29*H16</f>
        <v>432.0000000028813</v>
      </c>
      <c r="I29" s="126">
        <f t="shared" si="1"/>
        <v>0.30000000000363797</v>
      </c>
      <c r="J29" s="126">
        <f t="shared" si="2"/>
        <v>0.9578262852201923</v>
      </c>
      <c r="K29" s="119">
        <f t="shared" si="3"/>
        <v>1503.4041372764207</v>
      </c>
    </row>
    <row r="30" spans="2:11" ht="12.75">
      <c r="B30" s="90" t="s">
        <v>36</v>
      </c>
      <c r="C30" s="14">
        <v>13508.72</v>
      </c>
      <c r="D30" s="91">
        <f t="shared" si="4"/>
        <v>0.22999999999956344</v>
      </c>
      <c r="E30" s="91">
        <f>D30*E16</f>
        <v>1655.9999999968568</v>
      </c>
      <c r="F30" s="14">
        <v>6010.91</v>
      </c>
      <c r="G30" s="91">
        <f t="shared" si="0"/>
        <v>0.05999999999949068</v>
      </c>
      <c r="H30" s="91">
        <f>G30*H16</f>
        <v>431.9999999963329</v>
      </c>
      <c r="I30" s="126">
        <f t="shared" si="1"/>
        <v>0.260869565215672</v>
      </c>
      <c r="J30" s="126">
        <f t="shared" si="2"/>
        <v>0.9676172723972503</v>
      </c>
      <c r="K30" s="119">
        <f t="shared" si="3"/>
        <v>1711.4204626527114</v>
      </c>
    </row>
    <row r="31" spans="2:11" ht="12.75">
      <c r="B31" s="90" t="s">
        <v>37</v>
      </c>
      <c r="C31" s="14">
        <v>13508.96</v>
      </c>
      <c r="D31" s="91">
        <f t="shared" si="4"/>
        <v>0.23999999999978172</v>
      </c>
      <c r="E31" s="91">
        <f>D31*E16</f>
        <v>1727.9999999984284</v>
      </c>
      <c r="F31" s="14">
        <v>6010.97</v>
      </c>
      <c r="G31" s="91">
        <f t="shared" si="0"/>
        <v>0.06000000000040018</v>
      </c>
      <c r="H31" s="91">
        <f>G31*H16</f>
        <v>432.0000000028813</v>
      </c>
      <c r="I31" s="126">
        <f t="shared" si="1"/>
        <v>0.25000000000189476</v>
      </c>
      <c r="J31" s="126">
        <f t="shared" si="2"/>
        <v>0.9701425001448993</v>
      </c>
      <c r="K31" s="119">
        <f t="shared" si="3"/>
        <v>1781.1816302660036</v>
      </c>
    </row>
    <row r="32" spans="2:11" ht="12.75">
      <c r="B32" s="90" t="s">
        <v>38</v>
      </c>
      <c r="C32" s="14">
        <v>13509.2</v>
      </c>
      <c r="D32" s="91">
        <f t="shared" si="4"/>
        <v>0.2400000000016007</v>
      </c>
      <c r="E32" s="91">
        <f>D32*E16</f>
        <v>1728.0000000115251</v>
      </c>
      <c r="F32" s="14">
        <v>6011.03</v>
      </c>
      <c r="G32" s="91">
        <f t="shared" si="0"/>
        <v>0.05999999999949068</v>
      </c>
      <c r="H32" s="91">
        <f>G32*H16</f>
        <v>431.9999999963329</v>
      </c>
      <c r="I32" s="126">
        <f t="shared" si="1"/>
        <v>0.24999999999621045</v>
      </c>
      <c r="J32" s="126">
        <f t="shared" si="2"/>
        <v>0.970142500146197</v>
      </c>
      <c r="K32" s="119">
        <f t="shared" si="3"/>
        <v>1781.1816302771208</v>
      </c>
    </row>
    <row r="33" spans="2:11" ht="12.75">
      <c r="B33" s="90" t="s">
        <v>39</v>
      </c>
      <c r="C33" s="14">
        <v>13509.45</v>
      </c>
      <c r="D33" s="91">
        <f t="shared" si="4"/>
        <v>0.25</v>
      </c>
      <c r="E33" s="91">
        <f>D33*E16</f>
        <v>1800</v>
      </c>
      <c r="F33" s="14">
        <v>6011.09</v>
      </c>
      <c r="G33" s="91">
        <f t="shared" si="0"/>
        <v>0.06000000000040018</v>
      </c>
      <c r="H33" s="91">
        <f>G33*H16</f>
        <v>432.0000000028813</v>
      </c>
      <c r="I33" s="126">
        <f t="shared" si="1"/>
        <v>0.2400000000016007</v>
      </c>
      <c r="J33" s="126">
        <f t="shared" si="2"/>
        <v>0.9723873019801642</v>
      </c>
      <c r="K33" s="119">
        <f t="shared" si="3"/>
        <v>1851.114259034944</v>
      </c>
    </row>
    <row r="34" spans="2:11" ht="12.75">
      <c r="B34" s="90" t="s">
        <v>40</v>
      </c>
      <c r="C34" s="14">
        <v>13509.71</v>
      </c>
      <c r="D34" s="91">
        <f t="shared" si="4"/>
        <v>0.2599999999983993</v>
      </c>
      <c r="E34" s="91">
        <f>D34*E16</f>
        <v>1871.9999999884749</v>
      </c>
      <c r="F34" s="14">
        <v>6011.15</v>
      </c>
      <c r="G34" s="91">
        <f t="shared" si="0"/>
        <v>0.05999999999949068</v>
      </c>
      <c r="H34" s="91">
        <f>G34*H16</f>
        <v>431.9999999963329</v>
      </c>
      <c r="I34" s="126">
        <f t="shared" si="1"/>
        <v>0.2307692307686926</v>
      </c>
      <c r="J34" s="126">
        <f t="shared" si="2"/>
        <v>0.9743911956947348</v>
      </c>
      <c r="K34" s="119">
        <f t="shared" si="3"/>
        <v>1921.1996252221375</v>
      </c>
    </row>
    <row r="35" spans="2:11" ht="12.75">
      <c r="B35" s="90" t="s">
        <v>41</v>
      </c>
      <c r="C35" s="14">
        <v>13509.93</v>
      </c>
      <c r="D35" s="91">
        <f t="shared" si="4"/>
        <v>0.22000000000116415</v>
      </c>
      <c r="E35" s="91">
        <f>D35*E16</f>
        <v>1584.000000008382</v>
      </c>
      <c r="F35" s="14">
        <v>6011.22</v>
      </c>
      <c r="G35" s="91">
        <f t="shared" si="0"/>
        <v>0.07000000000061846</v>
      </c>
      <c r="H35" s="91">
        <f>G35*H16</f>
        <v>504.0000000044529</v>
      </c>
      <c r="I35" s="126">
        <f t="shared" si="1"/>
        <v>0.31818181818294566</v>
      </c>
      <c r="J35" s="126">
        <f t="shared" si="2"/>
        <v>0.9529257800129515</v>
      </c>
      <c r="K35" s="119">
        <f t="shared" si="3"/>
        <v>1662.2490788179257</v>
      </c>
    </row>
    <row r="36" spans="2:11" ht="12.75">
      <c r="B36" s="90" t="s">
        <v>42</v>
      </c>
      <c r="C36" s="14">
        <v>13510.18</v>
      </c>
      <c r="D36" s="91">
        <f t="shared" si="4"/>
        <v>0.25</v>
      </c>
      <c r="E36" s="91">
        <f>D36*E16</f>
        <v>1800</v>
      </c>
      <c r="F36" s="14">
        <v>6011.29</v>
      </c>
      <c r="G36" s="91">
        <f t="shared" si="0"/>
        <v>0.06999999999970896</v>
      </c>
      <c r="H36" s="91">
        <f>G36*H16</f>
        <v>503.9999999979045</v>
      </c>
      <c r="I36" s="126">
        <f t="shared" si="1"/>
        <v>0.27999999999883585</v>
      </c>
      <c r="J36" s="126">
        <f t="shared" si="2"/>
        <v>0.9629640197144728</v>
      </c>
      <c r="K36" s="119">
        <f t="shared" si="3"/>
        <v>1869.2287179470275</v>
      </c>
    </row>
    <row r="37" spans="2:11" ht="12.75">
      <c r="B37" s="90" t="s">
        <v>43</v>
      </c>
      <c r="C37" s="14">
        <v>13510.44</v>
      </c>
      <c r="D37" s="91">
        <f t="shared" si="4"/>
        <v>0.2600000000002183</v>
      </c>
      <c r="E37" s="91">
        <f>D37*E16</f>
        <v>1872.0000000015716</v>
      </c>
      <c r="F37" s="14">
        <v>6011.35</v>
      </c>
      <c r="G37" s="91">
        <f t="shared" si="0"/>
        <v>0.06000000000040018</v>
      </c>
      <c r="H37" s="91">
        <f>G37*H16</f>
        <v>432.0000000028813</v>
      </c>
      <c r="I37" s="126">
        <f t="shared" si="1"/>
        <v>0.23076923077057618</v>
      </c>
      <c r="J37" s="126">
        <f t="shared" si="2"/>
        <v>0.9743911956943326</v>
      </c>
      <c r="K37" s="119">
        <f t="shared" si="3"/>
        <v>1921.1996252363713</v>
      </c>
    </row>
    <row r="38" spans="2:11" ht="12.75">
      <c r="B38" s="90" t="s">
        <v>44</v>
      </c>
      <c r="C38" s="14">
        <v>13510.67</v>
      </c>
      <c r="D38" s="91">
        <f t="shared" si="4"/>
        <v>0.22999999999956344</v>
      </c>
      <c r="E38" s="91">
        <f>D38*E16</f>
        <v>1655.9999999968568</v>
      </c>
      <c r="F38" s="14">
        <v>6011.41</v>
      </c>
      <c r="G38" s="91">
        <f t="shared" si="0"/>
        <v>0.05999999999949068</v>
      </c>
      <c r="H38" s="91">
        <f>G38*H16</f>
        <v>431.9999999963329</v>
      </c>
      <c r="I38" s="126">
        <f t="shared" si="1"/>
        <v>0.260869565215672</v>
      </c>
      <c r="J38" s="126">
        <f t="shared" si="2"/>
        <v>0.9676172723972503</v>
      </c>
      <c r="K38" s="119">
        <f t="shared" si="3"/>
        <v>1711.4204626527114</v>
      </c>
    </row>
    <row r="39" spans="2:11" ht="12.75">
      <c r="B39" s="90" t="s">
        <v>45</v>
      </c>
      <c r="C39" s="14">
        <v>13510.91</v>
      </c>
      <c r="D39" s="91">
        <f t="shared" si="4"/>
        <v>0.23999999999978172</v>
      </c>
      <c r="E39" s="91">
        <f>D39*E16</f>
        <v>1727.9999999984284</v>
      </c>
      <c r="F39" s="14">
        <v>6011.47</v>
      </c>
      <c r="G39" s="91">
        <f t="shared" si="0"/>
        <v>0.06000000000040018</v>
      </c>
      <c r="H39" s="91">
        <f>G39*H16</f>
        <v>432.0000000028813</v>
      </c>
      <c r="I39" s="126">
        <f t="shared" si="1"/>
        <v>0.25000000000189476</v>
      </c>
      <c r="J39" s="126">
        <f t="shared" si="2"/>
        <v>0.9701425001448993</v>
      </c>
      <c r="K39" s="119">
        <f t="shared" si="3"/>
        <v>1781.1816302660036</v>
      </c>
    </row>
    <row r="40" spans="2:11" ht="12.75">
      <c r="B40" s="90" t="s">
        <v>46</v>
      </c>
      <c r="C40" s="14">
        <v>13511.12</v>
      </c>
      <c r="D40" s="91">
        <f t="shared" si="4"/>
        <v>0.21000000000094587</v>
      </c>
      <c r="E40" s="91">
        <f>D40*E16</f>
        <v>1512.0000000068103</v>
      </c>
      <c r="F40" s="14">
        <v>6011.53</v>
      </c>
      <c r="G40" s="91">
        <f t="shared" si="0"/>
        <v>0.05999999999949068</v>
      </c>
      <c r="H40" s="91">
        <f>G40*H16</f>
        <v>431.9999999963329</v>
      </c>
      <c r="I40" s="126">
        <f t="shared" si="1"/>
        <v>0.2857142857105735</v>
      </c>
      <c r="J40" s="126">
        <f t="shared" si="2"/>
        <v>0.9615239476417661</v>
      </c>
      <c r="K40" s="119">
        <f t="shared" si="3"/>
        <v>1572.5037360901326</v>
      </c>
    </row>
    <row r="41" spans="2:11" ht="12.75">
      <c r="B41" s="90" t="s">
        <v>47</v>
      </c>
      <c r="C41" s="14">
        <v>13511.34</v>
      </c>
      <c r="D41" s="91">
        <f t="shared" si="4"/>
        <v>0.21999999999934516</v>
      </c>
      <c r="E41" s="91">
        <f>D41*E16</f>
        <v>1583.9999999952852</v>
      </c>
      <c r="F41" s="14">
        <v>6011.59</v>
      </c>
      <c r="G41" s="91">
        <f t="shared" si="0"/>
        <v>0.06000000000040018</v>
      </c>
      <c r="H41" s="91">
        <f>G41*H16</f>
        <v>432.0000000028813</v>
      </c>
      <c r="I41" s="126">
        <f t="shared" si="1"/>
        <v>0.2727272727299035</v>
      </c>
      <c r="J41" s="126">
        <f t="shared" si="2"/>
        <v>0.9647638212370878</v>
      </c>
      <c r="K41" s="119">
        <f t="shared" si="3"/>
        <v>1641.8526121389682</v>
      </c>
    </row>
    <row r="42" spans="2:11" ht="12.75">
      <c r="B42" s="90" t="s">
        <v>48</v>
      </c>
      <c r="C42" s="14">
        <v>13511.55</v>
      </c>
      <c r="D42" s="91">
        <f t="shared" si="4"/>
        <v>0.20999999999912689</v>
      </c>
      <c r="E42" s="91">
        <f>D42*E16</f>
        <v>1511.9999999937136</v>
      </c>
      <c r="F42" s="14">
        <v>6011.64</v>
      </c>
      <c r="G42" s="91">
        <f t="shared" si="0"/>
        <v>0.0500000000001819</v>
      </c>
      <c r="H42" s="91">
        <f>G42*H16</f>
        <v>360.0000000013097</v>
      </c>
      <c r="I42" s="126">
        <f t="shared" si="1"/>
        <v>0.2380952380970942</v>
      </c>
      <c r="J42" s="126">
        <f t="shared" si="2"/>
        <v>0.97280621468496</v>
      </c>
      <c r="K42" s="119">
        <f t="shared" si="3"/>
        <v>1554.266386428637</v>
      </c>
    </row>
    <row r="43" spans="2:11" ht="12.75">
      <c r="B43" s="90" t="s">
        <v>49</v>
      </c>
      <c r="C43" s="14">
        <v>13511.74</v>
      </c>
      <c r="D43" s="91">
        <f t="shared" si="4"/>
        <v>0.19000000000050932</v>
      </c>
      <c r="E43" s="91">
        <f>D43*E16</f>
        <v>1368.000000003667</v>
      </c>
      <c r="F43" s="14">
        <v>6011.68</v>
      </c>
      <c r="G43" s="91">
        <f t="shared" si="0"/>
        <v>0.03999999999996362</v>
      </c>
      <c r="H43" s="91">
        <f>G43*H16</f>
        <v>287.99999999973807</v>
      </c>
      <c r="I43" s="126">
        <f t="shared" si="1"/>
        <v>0.21052631578871786</v>
      </c>
      <c r="J43" s="126">
        <f t="shared" si="2"/>
        <v>0.9785497849868982</v>
      </c>
      <c r="K43" s="119">
        <f t="shared" si="3"/>
        <v>1397.9871244077615</v>
      </c>
    </row>
    <row r="44" spans="2:11" ht="13.5" thickBot="1">
      <c r="B44" s="93" t="s">
        <v>50</v>
      </c>
      <c r="C44" s="62">
        <v>13511.91</v>
      </c>
      <c r="D44" s="94">
        <f t="shared" si="4"/>
        <v>0.17000000000007276</v>
      </c>
      <c r="E44" s="94">
        <f>D44*E16</f>
        <v>1224.0000000005239</v>
      </c>
      <c r="F44" s="62">
        <v>6011.71</v>
      </c>
      <c r="G44" s="94">
        <f t="shared" si="0"/>
        <v>0.02999999999974534</v>
      </c>
      <c r="H44" s="94">
        <f>G44*H16</f>
        <v>215.99999999816646</v>
      </c>
      <c r="I44" s="151">
        <f t="shared" si="1"/>
        <v>0.1764705882337206</v>
      </c>
      <c r="J44" s="151">
        <f t="shared" si="2"/>
        <v>0.984783558818202</v>
      </c>
      <c r="K44" s="121">
        <f t="shared" si="3"/>
        <v>1242.9127081177062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17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1"/>
    </row>
    <row r="48" spans="2:11" ht="12.75">
      <c r="B48" s="127" t="s">
        <v>63</v>
      </c>
      <c r="C48" s="507">
        <f>SUM(E21:E28)</f>
        <v>11808.000000008906</v>
      </c>
      <c r="D48" s="507"/>
      <c r="E48" s="118">
        <f>SUM(H21:H28)</f>
        <v>3600</v>
      </c>
      <c r="F48" s="118">
        <f>C48/8</f>
        <v>1476.0000000011132</v>
      </c>
      <c r="G48" s="85">
        <f>E48/8</f>
        <v>450</v>
      </c>
      <c r="H48" s="510">
        <f>F48/K48</f>
        <v>1543.073556251706</v>
      </c>
      <c r="I48" s="510"/>
      <c r="J48" s="510"/>
      <c r="K48" s="133">
        <f>COS(ATAN(G48/F48))</f>
        <v>0.9565324958237755</v>
      </c>
    </row>
    <row r="49" spans="2:11" ht="12.75">
      <c r="B49" s="129" t="s">
        <v>60</v>
      </c>
      <c r="C49" s="509">
        <f>SUM(E29:E36)</f>
        <v>13607.999999995809</v>
      </c>
      <c r="D49" s="509"/>
      <c r="E49" s="106">
        <f>SUM(H29:H36)</f>
        <v>3600</v>
      </c>
      <c r="F49" s="106">
        <f>C49/8</f>
        <v>1700.9999999994761</v>
      </c>
      <c r="G49" s="91">
        <f>E49/8</f>
        <v>450</v>
      </c>
      <c r="H49" s="389">
        <f>F49/K49</f>
        <v>1759.5172633419138</v>
      </c>
      <c r="I49" s="389"/>
      <c r="J49" s="389"/>
      <c r="K49" s="134">
        <f>COS(ATAN(G49/F49))</f>
        <v>0.9667424329606782</v>
      </c>
    </row>
    <row r="50" spans="2:11" ht="12.75">
      <c r="B50" s="90" t="s">
        <v>61</v>
      </c>
      <c r="C50" s="509">
        <f>SUM(E37:E44)</f>
        <v>12455.999999996857</v>
      </c>
      <c r="D50" s="509"/>
      <c r="E50" s="106">
        <f>SUM(H37:H44)</f>
        <v>3024.000000000524</v>
      </c>
      <c r="F50" s="106">
        <f>C50/8</f>
        <v>1556.999999999607</v>
      </c>
      <c r="G50" s="91">
        <f>E50/8</f>
        <v>378.0000000000655</v>
      </c>
      <c r="H50" s="389">
        <f>F50/K50</f>
        <v>1602.2275119341903</v>
      </c>
      <c r="I50" s="389"/>
      <c r="J50" s="389"/>
      <c r="K50" s="134">
        <f>COS(ATAN(G50/F50))</f>
        <v>0.9717721037757084</v>
      </c>
    </row>
    <row r="51" spans="2:11" s="264" customFormat="1" ht="15.75" thickBot="1">
      <c r="B51" s="274" t="s">
        <v>62</v>
      </c>
      <c r="C51" s="539">
        <f>SUM(E21:E44)</f>
        <v>37872.00000000157</v>
      </c>
      <c r="D51" s="539"/>
      <c r="E51" s="275">
        <f>SUM(H21:H44)</f>
        <v>10224.000000000524</v>
      </c>
      <c r="F51" s="275">
        <f>C51/24</f>
        <v>1578.0000000000655</v>
      </c>
      <c r="G51" s="276">
        <f>E51/24</f>
        <v>426.0000000000218</v>
      </c>
      <c r="H51" s="538">
        <f>F51/K51</f>
        <v>1634.4907463795032</v>
      </c>
      <c r="I51" s="538"/>
      <c r="J51" s="538"/>
      <c r="K51" s="326">
        <f>COS(ATAN(G51/F51))</f>
        <v>0.9654383198530991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4464.000000005763</v>
      </c>
      <c r="D64" s="392"/>
      <c r="E64" s="96">
        <f>SUM(H20:H24)</f>
        <v>1584.0000000018335</v>
      </c>
      <c r="F64" s="97">
        <f aca="true" t="shared" si="5" ref="F64:F69">C64/4</f>
        <v>1116.0000000014406</v>
      </c>
      <c r="G64" s="98">
        <f aca="true" t="shared" si="6" ref="G64:G69">E64/4</f>
        <v>396.0000000004584</v>
      </c>
      <c r="H64" s="471">
        <f>F64/K64</f>
        <v>1184.175662646205</v>
      </c>
      <c r="I64" s="472"/>
      <c r="J64" s="473"/>
      <c r="K64" s="163">
        <f>COS(ATAN(G64/F64))</f>
        <v>0.9424277454812605</v>
      </c>
    </row>
    <row r="65" spans="2:11" s="99" customFormat="1" ht="12" customHeight="1">
      <c r="B65" s="129" t="s">
        <v>191</v>
      </c>
      <c r="C65" s="396">
        <f>SUM(E25:E28)</f>
        <v>7344.000000003143</v>
      </c>
      <c r="D65" s="388"/>
      <c r="E65" s="100">
        <f>SUM(H25:H28)</f>
        <v>2015.9999999981665</v>
      </c>
      <c r="F65" s="97">
        <f t="shared" si="5"/>
        <v>1836.0000000007858</v>
      </c>
      <c r="G65" s="98">
        <f t="shared" si="6"/>
        <v>503.9999999995416</v>
      </c>
      <c r="H65" s="389">
        <f aca="true" t="shared" si="7" ref="H65:H70">F65/K65</f>
        <v>1903.920166394175</v>
      </c>
      <c r="I65" s="389"/>
      <c r="J65" s="390"/>
      <c r="K65" s="163">
        <f aca="true" t="shared" si="8" ref="K65:K70">COS(ATAN(G65/F65))</f>
        <v>0.9643261479172086</v>
      </c>
    </row>
    <row r="66" spans="2:11" s="99" customFormat="1" ht="12" customHeight="1">
      <c r="B66" s="129" t="s">
        <v>192</v>
      </c>
      <c r="C66" s="396">
        <f>SUM(E29:E32)</f>
        <v>6551.999999998952</v>
      </c>
      <c r="D66" s="388"/>
      <c r="E66" s="100">
        <f>SUM(H29:H32)</f>
        <v>1727.9999999984284</v>
      </c>
      <c r="F66" s="97">
        <f t="shared" si="5"/>
        <v>1637.999999999738</v>
      </c>
      <c r="G66" s="98">
        <f t="shared" si="6"/>
        <v>431.9999999996071</v>
      </c>
      <c r="H66" s="389">
        <f t="shared" si="7"/>
        <v>1694.00944507367</v>
      </c>
      <c r="I66" s="389"/>
      <c r="J66" s="390"/>
      <c r="K66" s="163">
        <f t="shared" si="8"/>
        <v>0.9669367575034412</v>
      </c>
    </row>
    <row r="67" spans="2:11" s="99" customFormat="1" ht="12" customHeight="1">
      <c r="B67" s="129" t="s">
        <v>193</v>
      </c>
      <c r="C67" s="396">
        <f>SUM(E33:E36)</f>
        <v>7055.999999996857</v>
      </c>
      <c r="D67" s="388"/>
      <c r="E67" s="100">
        <f>SUM(H33:H36)</f>
        <v>1872.0000000015716</v>
      </c>
      <c r="F67" s="97">
        <f t="shared" si="5"/>
        <v>1763.9999999992142</v>
      </c>
      <c r="G67" s="98">
        <f t="shared" si="6"/>
        <v>468.0000000003929</v>
      </c>
      <c r="H67" s="389">
        <f t="shared" si="7"/>
        <v>1825.026027211008</v>
      </c>
      <c r="I67" s="389"/>
      <c r="J67" s="390"/>
      <c r="K67" s="163">
        <f t="shared" si="8"/>
        <v>0.9665615578616961</v>
      </c>
    </row>
    <row r="68" spans="2:11" s="99" customFormat="1" ht="12" customHeight="1">
      <c r="B68" s="129" t="s">
        <v>194</v>
      </c>
      <c r="C68" s="396">
        <f>SUM(E37:E40)</f>
        <v>6768.000000003667</v>
      </c>
      <c r="D68" s="388"/>
      <c r="E68" s="100">
        <f>SUM(H37:H40)</f>
        <v>1727.9999999984284</v>
      </c>
      <c r="F68" s="97">
        <f t="shared" si="5"/>
        <v>1692.0000000009168</v>
      </c>
      <c r="G68" s="98">
        <f t="shared" si="6"/>
        <v>431.9999999996071</v>
      </c>
      <c r="H68" s="389">
        <f t="shared" si="7"/>
        <v>1746.2783283322171</v>
      </c>
      <c r="I68" s="389"/>
      <c r="J68" s="390"/>
      <c r="K68" s="163">
        <f t="shared" si="8"/>
        <v>0.9689177106245492</v>
      </c>
    </row>
    <row r="69" spans="2:11" s="99" customFormat="1" ht="12" customHeight="1">
      <c r="B69" s="90" t="s">
        <v>195</v>
      </c>
      <c r="C69" s="396">
        <f>SUM(E41:E44)</f>
        <v>5687.99999999319</v>
      </c>
      <c r="D69" s="388"/>
      <c r="E69" s="100">
        <f>SUM(H41:H44)</f>
        <v>1296.0000000020955</v>
      </c>
      <c r="F69" s="97">
        <f t="shared" si="5"/>
        <v>1421.9999999982974</v>
      </c>
      <c r="G69" s="98">
        <f t="shared" si="6"/>
        <v>324.00000000052387</v>
      </c>
      <c r="H69" s="389">
        <f t="shared" si="7"/>
        <v>1458.444376723191</v>
      </c>
      <c r="I69" s="389"/>
      <c r="J69" s="390"/>
      <c r="K69" s="163">
        <f t="shared" si="8"/>
        <v>0.9750114729731577</v>
      </c>
    </row>
    <row r="70" spans="2:11" s="273" customFormat="1" ht="15" customHeight="1" thickBot="1">
      <c r="B70" s="268" t="s">
        <v>62</v>
      </c>
      <c r="C70" s="459">
        <f>SUM(C64:D69)</f>
        <v>37872.00000000157</v>
      </c>
      <c r="D70" s="460"/>
      <c r="E70" s="269">
        <f>SUM(E64:E69)</f>
        <v>10224.000000000524</v>
      </c>
      <c r="F70" s="270">
        <f>C70/24</f>
        <v>1578.0000000000655</v>
      </c>
      <c r="G70" s="271">
        <f>E70/24</f>
        <v>426.0000000000218</v>
      </c>
      <c r="H70" s="461">
        <f t="shared" si="7"/>
        <v>1634.4907463795032</v>
      </c>
      <c r="I70" s="462"/>
      <c r="J70" s="463"/>
      <c r="K70" s="272">
        <f t="shared" si="8"/>
        <v>0.9654383198530991</v>
      </c>
    </row>
  </sheetData>
  <sheetProtection/>
  <mergeCells count="48">
    <mergeCell ref="H67:J67"/>
    <mergeCell ref="K60:K63"/>
    <mergeCell ref="C64:D64"/>
    <mergeCell ref="H64:J64"/>
    <mergeCell ref="C66:D66"/>
    <mergeCell ref="C65:D65"/>
    <mergeCell ref="H65:J65"/>
    <mergeCell ref="G61:G63"/>
    <mergeCell ref="H61:J63"/>
    <mergeCell ref="B60:E60"/>
    <mergeCell ref="B45:E45"/>
    <mergeCell ref="E46:E47"/>
    <mergeCell ref="C70:D70"/>
    <mergeCell ref="H70:J70"/>
    <mergeCell ref="C68:D68"/>
    <mergeCell ref="H68:J68"/>
    <mergeCell ref="C69:D69"/>
    <mergeCell ref="H69:J69"/>
    <mergeCell ref="H66:J66"/>
    <mergeCell ref="C67:D67"/>
    <mergeCell ref="B57:D57"/>
    <mergeCell ref="F57:G57"/>
    <mergeCell ref="F45:J45"/>
    <mergeCell ref="I13:I19"/>
    <mergeCell ref="B13:B19"/>
    <mergeCell ref="C46:D47"/>
    <mergeCell ref="B46:B47"/>
    <mergeCell ref="C51:D51"/>
    <mergeCell ref="H49:J49"/>
    <mergeCell ref="H50:J50"/>
    <mergeCell ref="B61:B63"/>
    <mergeCell ref="C61:D63"/>
    <mergeCell ref="E61:E63"/>
    <mergeCell ref="F61:F63"/>
    <mergeCell ref="K13:K19"/>
    <mergeCell ref="H46:J47"/>
    <mergeCell ref="K45:K47"/>
    <mergeCell ref="H51:J51"/>
    <mergeCell ref="F60:J60"/>
    <mergeCell ref="B55:D55"/>
    <mergeCell ref="F55:G55"/>
    <mergeCell ref="H48:J48"/>
    <mergeCell ref="C49:D49"/>
    <mergeCell ref="C50:D50"/>
    <mergeCell ref="F46:F47"/>
    <mergeCell ref="G46:G47"/>
    <mergeCell ref="C48:D48"/>
    <mergeCell ref="J13:J19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59" min="1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B1:K70"/>
  <sheetViews>
    <sheetView view="pageBreakPreview" zoomScaleSheetLayoutView="100" zoomScalePageLayoutView="0" workbookViewId="0" topLeftCell="A13">
      <selection activeCell="L13" sqref="L1:W16384"/>
    </sheetView>
  </sheetViews>
  <sheetFormatPr defaultColWidth="9.140625" defaultRowHeight="12.75"/>
  <cols>
    <col min="1" max="1" width="2.28125" style="0" customWidth="1"/>
    <col min="2" max="2" width="6.00390625" style="0" customWidth="1"/>
    <col min="3" max="3" width="9.421875" style="0" bestFit="1" customWidth="1"/>
    <col min="4" max="4" width="7.57421875" style="0" customWidth="1"/>
    <col min="5" max="5" width="12.28125" style="0" customWidth="1"/>
    <col min="6" max="6" width="9.421875" style="0" bestFit="1" customWidth="1"/>
    <col min="7" max="7" width="8.57421875" style="0" customWidth="1"/>
    <col min="8" max="8" width="12.00390625" style="0" customWidth="1"/>
    <col min="9" max="9" width="7.8515625" style="0" customWidth="1"/>
    <col min="10" max="10" width="7.00390625" style="0" customWidth="1"/>
    <col min="11" max="11" width="13.8515625" style="0" customWidth="1"/>
  </cols>
  <sheetData>
    <row r="1" ht="12.75">
      <c r="I1" s="1"/>
    </row>
    <row r="2" spans="2:11" ht="13.5" customHeight="1">
      <c r="B2" s="65" t="s">
        <v>196</v>
      </c>
      <c r="H2" t="s">
        <v>145</v>
      </c>
      <c r="J2" s="174"/>
      <c r="K2" s="172">
        <v>47</v>
      </c>
    </row>
    <row r="3" spans="2:11" ht="13.5" customHeight="1">
      <c r="B3" s="64" t="s">
        <v>125</v>
      </c>
      <c r="H3" t="s">
        <v>149</v>
      </c>
      <c r="J3" s="170" t="s">
        <v>236</v>
      </c>
      <c r="K3" s="172"/>
    </row>
    <row r="4" spans="2:11" ht="13.5" customHeight="1">
      <c r="B4" t="s">
        <v>126</v>
      </c>
      <c r="H4" t="s">
        <v>146</v>
      </c>
      <c r="J4" s="174"/>
      <c r="K4" s="172">
        <v>606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129</v>
      </c>
      <c r="G9" s="1" t="s">
        <v>261</v>
      </c>
    </row>
    <row r="11" ht="12.75">
      <c r="E11" t="s">
        <v>7</v>
      </c>
    </row>
    <row r="12" ht="13.5" thickBot="1">
      <c r="B12" t="s">
        <v>168</v>
      </c>
    </row>
    <row r="13" spans="2:11" ht="13.5" customHeight="1" thickBot="1">
      <c r="B13" s="417" t="s">
        <v>25</v>
      </c>
      <c r="C13" s="17" t="s">
        <v>9</v>
      </c>
      <c r="D13" s="4"/>
      <c r="E13" s="309" t="s">
        <v>212</v>
      </c>
      <c r="F13" s="3" t="s">
        <v>16</v>
      </c>
      <c r="G13" s="4"/>
      <c r="H13" s="309" t="s">
        <v>212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1"/>
      <c r="C19" s="81"/>
      <c r="D19" s="10"/>
      <c r="E19" s="169" t="s">
        <v>15</v>
      </c>
      <c r="F19" s="10"/>
      <c r="G19" s="10"/>
      <c r="H19" s="169" t="s">
        <v>15</v>
      </c>
      <c r="I19" s="514"/>
      <c r="J19" s="384"/>
      <c r="K19" s="387"/>
    </row>
    <row r="20" spans="2:11" ht="12.75">
      <c r="B20" s="84" t="s">
        <v>26</v>
      </c>
      <c r="C20" s="381">
        <v>10541.02</v>
      </c>
      <c r="D20" s="85"/>
      <c r="E20" s="96"/>
      <c r="F20" s="381">
        <v>5174.85</v>
      </c>
      <c r="G20" s="85"/>
      <c r="H20" s="87"/>
      <c r="I20" s="89"/>
      <c r="J20" s="230"/>
      <c r="K20" s="89"/>
    </row>
    <row r="21" spans="2:11" ht="12.75">
      <c r="B21" s="90" t="s">
        <v>27</v>
      </c>
      <c r="C21" s="14">
        <v>10541.12</v>
      </c>
      <c r="D21" s="91">
        <f>C21-C20</f>
        <v>0.1000000000003638</v>
      </c>
      <c r="E21" s="113">
        <f>D21*E16</f>
        <v>720.0000000026193</v>
      </c>
      <c r="F21" s="14">
        <v>5174.93</v>
      </c>
      <c r="G21" s="91">
        <f aca="true" t="shared" si="0" ref="G21:G44">F21-F20</f>
        <v>0.07999999999992724</v>
      </c>
      <c r="H21" s="92">
        <f>G21*H16</f>
        <v>575.9999999994761</v>
      </c>
      <c r="I21" s="222">
        <f aca="true" t="shared" si="1" ref="I21:I44">H21/E21</f>
        <v>0.7999999999963621</v>
      </c>
      <c r="J21" s="228">
        <f aca="true" t="shared" si="2" ref="J21:J44">COS(ATAN(I21))</f>
        <v>0.7808688094444161</v>
      </c>
      <c r="K21" s="114">
        <f aca="true" t="shared" si="3" ref="K21:K44">E21/J21</f>
        <v>922.0498901920483</v>
      </c>
    </row>
    <row r="22" spans="2:11" ht="12.75">
      <c r="B22" s="90" t="s">
        <v>28</v>
      </c>
      <c r="C22" s="14">
        <v>10541.33</v>
      </c>
      <c r="D22" s="91">
        <f>C22-C21</f>
        <v>0.20999999999912689</v>
      </c>
      <c r="E22" s="113">
        <f>D22*E16</f>
        <v>1511.9999999937136</v>
      </c>
      <c r="F22" s="14">
        <v>5175</v>
      </c>
      <c r="G22" s="91">
        <f t="shared" si="0"/>
        <v>0.06999999999970896</v>
      </c>
      <c r="H22" s="92">
        <f>G22*H16</f>
        <v>503.9999999979045</v>
      </c>
      <c r="I22" s="222">
        <f t="shared" si="1"/>
        <v>0.3333333333333333</v>
      </c>
      <c r="J22" s="228">
        <f t="shared" si="2"/>
        <v>0.9486832980505138</v>
      </c>
      <c r="K22" s="114">
        <f t="shared" si="3"/>
        <v>1593.7879407182368</v>
      </c>
    </row>
    <row r="23" spans="2:11" ht="12.75">
      <c r="B23" s="90" t="s">
        <v>29</v>
      </c>
      <c r="C23" s="14">
        <v>10541.58</v>
      </c>
      <c r="D23" s="91">
        <f aca="true" t="shared" si="4" ref="D23:D44">C23-C22</f>
        <v>0.25</v>
      </c>
      <c r="E23" s="113">
        <f>D23*E16</f>
        <v>1800</v>
      </c>
      <c r="F23" s="14">
        <v>5175.1</v>
      </c>
      <c r="G23" s="91">
        <f t="shared" si="0"/>
        <v>0.1000000000003638</v>
      </c>
      <c r="H23" s="92">
        <f>G23*H16</f>
        <v>720.0000000026193</v>
      </c>
      <c r="I23" s="222">
        <f t="shared" si="1"/>
        <v>0.4000000000014552</v>
      </c>
      <c r="J23" s="228">
        <f t="shared" si="2"/>
        <v>0.9284766908847935</v>
      </c>
      <c r="K23" s="114">
        <f t="shared" si="3"/>
        <v>1938.6593305693941</v>
      </c>
    </row>
    <row r="24" spans="2:11" ht="12.75">
      <c r="B24" s="90" t="s">
        <v>30</v>
      </c>
      <c r="C24" s="14">
        <v>10541.89</v>
      </c>
      <c r="D24" s="91">
        <f t="shared" si="4"/>
        <v>0.3099999999994907</v>
      </c>
      <c r="E24" s="113">
        <f>D24*E16</f>
        <v>2231.999999996333</v>
      </c>
      <c r="F24" s="14">
        <v>5175.26</v>
      </c>
      <c r="G24" s="91">
        <f t="shared" si="0"/>
        <v>0.15999999999985448</v>
      </c>
      <c r="H24" s="92">
        <f>G24*H16</f>
        <v>1151.9999999989523</v>
      </c>
      <c r="I24" s="222">
        <f t="shared" si="1"/>
        <v>0.5161290322584431</v>
      </c>
      <c r="J24" s="228">
        <f t="shared" si="2"/>
        <v>0.8886206570547267</v>
      </c>
      <c r="K24" s="114">
        <f t="shared" si="3"/>
        <v>2511.7579501180476</v>
      </c>
    </row>
    <row r="25" spans="2:11" ht="12.75">
      <c r="B25" s="90" t="s">
        <v>31</v>
      </c>
      <c r="C25" s="14">
        <v>10542.03</v>
      </c>
      <c r="D25" s="91">
        <f t="shared" si="4"/>
        <v>0.1400000000012369</v>
      </c>
      <c r="E25" s="113">
        <f>D25*E16</f>
        <v>1008.0000000089058</v>
      </c>
      <c r="F25" s="14">
        <v>5175.35</v>
      </c>
      <c r="G25" s="91">
        <f t="shared" si="0"/>
        <v>0.09000000000014552</v>
      </c>
      <c r="H25" s="92">
        <f>G25*H16</f>
        <v>648.0000000010477</v>
      </c>
      <c r="I25" s="222">
        <f t="shared" si="1"/>
        <v>0.6428571428525026</v>
      </c>
      <c r="J25" s="228">
        <f t="shared" si="2"/>
        <v>0.841178475378329</v>
      </c>
      <c r="K25" s="114">
        <f t="shared" si="3"/>
        <v>1198.318822358771</v>
      </c>
    </row>
    <row r="26" spans="2:11" ht="12.75">
      <c r="B26" s="90" t="s">
        <v>32</v>
      </c>
      <c r="C26" s="14">
        <v>10542.34</v>
      </c>
      <c r="D26" s="91">
        <f t="shared" si="4"/>
        <v>0.3099999999994907</v>
      </c>
      <c r="E26" s="113">
        <f>D26*E16</f>
        <v>2231.999999996333</v>
      </c>
      <c r="F26" s="14">
        <v>5175.49</v>
      </c>
      <c r="G26" s="91">
        <f t="shared" si="0"/>
        <v>0.13999999999941792</v>
      </c>
      <c r="H26" s="92">
        <f>G26*H16</f>
        <v>1007.999999995809</v>
      </c>
      <c r="I26" s="222">
        <f t="shared" si="1"/>
        <v>0.4516129032246708</v>
      </c>
      <c r="J26" s="228">
        <f t="shared" si="2"/>
        <v>0.9113705996590631</v>
      </c>
      <c r="K26" s="114">
        <f t="shared" si="3"/>
        <v>2449.0585946390056</v>
      </c>
    </row>
    <row r="27" spans="2:11" ht="12.75">
      <c r="B27" s="90" t="s">
        <v>33</v>
      </c>
      <c r="C27" s="14">
        <v>10542.68</v>
      </c>
      <c r="D27" s="91">
        <f t="shared" si="4"/>
        <v>0.3400000000001455</v>
      </c>
      <c r="E27" s="113">
        <f>D27*E16</f>
        <v>2448.0000000010477</v>
      </c>
      <c r="F27" s="14">
        <v>5175.64</v>
      </c>
      <c r="G27" s="91">
        <f t="shared" si="0"/>
        <v>0.1500000000005457</v>
      </c>
      <c r="H27" s="92">
        <f>G27*H16</f>
        <v>1080.000000003929</v>
      </c>
      <c r="I27" s="222">
        <f t="shared" si="1"/>
        <v>0.4411764705896515</v>
      </c>
      <c r="J27" s="228">
        <f t="shared" si="2"/>
        <v>0.9149178015724535</v>
      </c>
      <c r="K27" s="114">
        <f t="shared" si="3"/>
        <v>2675.6502013554796</v>
      </c>
    </row>
    <row r="28" spans="2:11" ht="12.75">
      <c r="B28" s="90" t="s">
        <v>34</v>
      </c>
      <c r="C28" s="14">
        <v>10543.03</v>
      </c>
      <c r="D28" s="91">
        <f t="shared" si="4"/>
        <v>0.3500000000003638</v>
      </c>
      <c r="E28" s="113">
        <f>D28*E16</f>
        <v>2520.0000000026193</v>
      </c>
      <c r="F28" s="14">
        <v>5175.75</v>
      </c>
      <c r="G28" s="91">
        <f t="shared" si="0"/>
        <v>0.10999999999967258</v>
      </c>
      <c r="H28" s="92">
        <f>G28*H16</f>
        <v>791.9999999976426</v>
      </c>
      <c r="I28" s="222">
        <f t="shared" si="1"/>
        <v>0.3142857142844521</v>
      </c>
      <c r="J28" s="228">
        <f t="shared" si="2"/>
        <v>0.9539937169016</v>
      </c>
      <c r="K28" s="114">
        <f t="shared" si="3"/>
        <v>2641.526831211348</v>
      </c>
    </row>
    <row r="29" spans="2:11" ht="12.75">
      <c r="B29" s="90" t="s">
        <v>35</v>
      </c>
      <c r="C29" s="14">
        <v>10543.38</v>
      </c>
      <c r="D29" s="91">
        <f t="shared" si="4"/>
        <v>0.3499999999985448</v>
      </c>
      <c r="E29" s="113">
        <f>D29*E16</f>
        <v>2519.9999999895226</v>
      </c>
      <c r="F29" s="14">
        <v>5175.86</v>
      </c>
      <c r="G29" s="91">
        <f t="shared" si="0"/>
        <v>0.10999999999967258</v>
      </c>
      <c r="H29" s="92">
        <f>G29*H16</f>
        <v>791.9999999976426</v>
      </c>
      <c r="I29" s="222">
        <f t="shared" si="1"/>
        <v>0.3142857142860855</v>
      </c>
      <c r="J29" s="228">
        <f t="shared" si="2"/>
        <v>0.9539937169011542</v>
      </c>
      <c r="K29" s="114">
        <f t="shared" si="3"/>
        <v>2641.5268311988543</v>
      </c>
    </row>
    <row r="30" spans="2:11" ht="12.75">
      <c r="B30" s="90" t="s">
        <v>36</v>
      </c>
      <c r="C30" s="14">
        <v>10543.84</v>
      </c>
      <c r="D30" s="91">
        <f t="shared" si="4"/>
        <v>0.4600000000009459</v>
      </c>
      <c r="E30" s="113">
        <f>D30*E16</f>
        <v>3312.0000000068103</v>
      </c>
      <c r="F30" s="14">
        <v>5175.97</v>
      </c>
      <c r="G30" s="91">
        <f t="shared" si="0"/>
        <v>0.11000000000058208</v>
      </c>
      <c r="H30" s="92">
        <f>G30*H16</f>
        <v>792.000000004191</v>
      </c>
      <c r="I30" s="222">
        <f t="shared" si="1"/>
        <v>0.23913043478338236</v>
      </c>
      <c r="J30" s="228">
        <f t="shared" si="2"/>
        <v>0.9725788916542446</v>
      </c>
      <c r="K30" s="114">
        <f t="shared" si="3"/>
        <v>3405.379274038613</v>
      </c>
    </row>
    <row r="31" spans="2:11" ht="12.75">
      <c r="B31" s="90" t="s">
        <v>37</v>
      </c>
      <c r="C31" s="14">
        <v>10544.31</v>
      </c>
      <c r="D31" s="91">
        <f t="shared" si="4"/>
        <v>0.46999999999934516</v>
      </c>
      <c r="E31" s="113">
        <f>D31*E16</f>
        <v>3383.999999995285</v>
      </c>
      <c r="F31" s="14">
        <v>5176.08</v>
      </c>
      <c r="G31" s="91">
        <f t="shared" si="0"/>
        <v>0.10999999999967258</v>
      </c>
      <c r="H31" s="92">
        <f>G31*H16</f>
        <v>791.9999999976426</v>
      </c>
      <c r="I31" s="222">
        <f t="shared" si="1"/>
        <v>0.2340425531911188</v>
      </c>
      <c r="J31" s="228">
        <f t="shared" si="2"/>
        <v>0.973688178796504</v>
      </c>
      <c r="K31" s="114">
        <f t="shared" si="3"/>
        <v>3475.445295205257</v>
      </c>
    </row>
    <row r="32" spans="2:11" ht="12.75">
      <c r="B32" s="90" t="s">
        <v>38</v>
      </c>
      <c r="C32" s="14">
        <v>10544.8</v>
      </c>
      <c r="D32" s="91">
        <f t="shared" si="4"/>
        <v>0.4899999999997817</v>
      </c>
      <c r="E32" s="113">
        <f>D32*E16</f>
        <v>3527.9999999984284</v>
      </c>
      <c r="F32" s="14">
        <v>5176.2</v>
      </c>
      <c r="G32" s="91">
        <f t="shared" si="0"/>
        <v>0.11999999999989086</v>
      </c>
      <c r="H32" s="92">
        <f>G32*H16</f>
        <v>863.9999999992142</v>
      </c>
      <c r="I32" s="222">
        <f t="shared" si="1"/>
        <v>0.24489795918355983</v>
      </c>
      <c r="J32" s="228">
        <f t="shared" si="2"/>
        <v>0.971297311631998</v>
      </c>
      <c r="K32" s="114">
        <f t="shared" si="3"/>
        <v>3632.255497619565</v>
      </c>
    </row>
    <row r="33" spans="2:11" ht="12.75">
      <c r="B33" s="90" t="s">
        <v>39</v>
      </c>
      <c r="C33" s="14">
        <v>10545.28</v>
      </c>
      <c r="D33" s="91">
        <f t="shared" si="4"/>
        <v>0.48000000000138243</v>
      </c>
      <c r="E33" s="113">
        <f>D33*E16</f>
        <v>3456.0000000099535</v>
      </c>
      <c r="F33" s="14">
        <v>5176.33</v>
      </c>
      <c r="G33" s="91">
        <f t="shared" si="0"/>
        <v>0.13000000000010914</v>
      </c>
      <c r="H33" s="92">
        <f>G33*H16</f>
        <v>936.0000000007858</v>
      </c>
      <c r="I33" s="222">
        <f t="shared" si="1"/>
        <v>0.2708333333327807</v>
      </c>
      <c r="J33" s="228">
        <f t="shared" si="2"/>
        <v>0.9652263719200781</v>
      </c>
      <c r="K33" s="114">
        <f t="shared" si="3"/>
        <v>3580.5072266468433</v>
      </c>
    </row>
    <row r="34" spans="2:11" ht="12.75">
      <c r="B34" s="90" t="s">
        <v>40</v>
      </c>
      <c r="C34" s="14">
        <v>10545.79</v>
      </c>
      <c r="D34" s="91">
        <f t="shared" si="4"/>
        <v>0.5100000000002183</v>
      </c>
      <c r="E34" s="113">
        <f>D34*E16</f>
        <v>3672.0000000015716</v>
      </c>
      <c r="F34" s="14">
        <v>5176.45</v>
      </c>
      <c r="G34" s="91">
        <f t="shared" si="0"/>
        <v>0.11999999999989086</v>
      </c>
      <c r="H34" s="92">
        <f>G34*H16</f>
        <v>863.9999999992142</v>
      </c>
      <c r="I34" s="222">
        <f t="shared" si="1"/>
        <v>0.23529411764674413</v>
      </c>
      <c r="J34" s="228">
        <f t="shared" si="2"/>
        <v>0.9734171683336442</v>
      </c>
      <c r="K34" s="114">
        <f t="shared" si="3"/>
        <v>3772.277826461114</v>
      </c>
    </row>
    <row r="35" spans="2:11" ht="12.75">
      <c r="B35" s="90" t="s">
        <v>41</v>
      </c>
      <c r="C35" s="14">
        <v>10546.26</v>
      </c>
      <c r="D35" s="91">
        <f t="shared" si="4"/>
        <v>0.46999999999934516</v>
      </c>
      <c r="E35" s="113">
        <f>D35*E16</f>
        <v>3383.999999995285</v>
      </c>
      <c r="F35" s="14">
        <v>5176.57</v>
      </c>
      <c r="G35" s="91">
        <f t="shared" si="0"/>
        <v>0.11999999999989086</v>
      </c>
      <c r="H35" s="92">
        <f>G35*H16</f>
        <v>863.9999999992142</v>
      </c>
      <c r="I35" s="222">
        <f t="shared" si="1"/>
        <v>0.2553191489362937</v>
      </c>
      <c r="J35" s="228">
        <f t="shared" si="2"/>
        <v>0.9689177106244345</v>
      </c>
      <c r="K35" s="114">
        <f t="shared" si="3"/>
        <v>3492.556656658089</v>
      </c>
    </row>
    <row r="36" spans="2:11" ht="12.75">
      <c r="B36" s="90" t="s">
        <v>42</v>
      </c>
      <c r="C36" s="14">
        <v>10546.77</v>
      </c>
      <c r="D36" s="91">
        <f t="shared" si="4"/>
        <v>0.5100000000002183</v>
      </c>
      <c r="E36" s="113">
        <f>D36*E16</f>
        <v>3672.0000000015716</v>
      </c>
      <c r="F36" s="14">
        <v>5176.7</v>
      </c>
      <c r="G36" s="91">
        <f t="shared" si="0"/>
        <v>0.13000000000010914</v>
      </c>
      <c r="H36" s="92">
        <f>G36*H16</f>
        <v>936.0000000007858</v>
      </c>
      <c r="I36" s="222">
        <f t="shared" si="1"/>
        <v>0.2549019607844186</v>
      </c>
      <c r="J36" s="228">
        <f t="shared" si="2"/>
        <v>0.9690145353270213</v>
      </c>
      <c r="K36" s="114">
        <f t="shared" si="3"/>
        <v>3789.4168416806583</v>
      </c>
    </row>
    <row r="37" spans="2:11" ht="12.75">
      <c r="B37" s="90" t="s">
        <v>43</v>
      </c>
      <c r="C37" s="14">
        <v>10547.27</v>
      </c>
      <c r="D37" s="91">
        <f t="shared" si="4"/>
        <v>0.5</v>
      </c>
      <c r="E37" s="113">
        <f>D37*E16</f>
        <v>3600</v>
      </c>
      <c r="F37" s="14">
        <v>5176.84</v>
      </c>
      <c r="G37" s="91">
        <f t="shared" si="0"/>
        <v>0.14000000000032742</v>
      </c>
      <c r="H37" s="92">
        <f>G37*H16</f>
        <v>1008.0000000023574</v>
      </c>
      <c r="I37" s="222">
        <f t="shared" si="1"/>
        <v>0.28000000000065484</v>
      </c>
      <c r="J37" s="228">
        <f t="shared" si="2"/>
        <v>0.962964019714018</v>
      </c>
      <c r="K37" s="114">
        <f t="shared" si="3"/>
        <v>3738.4574358958203</v>
      </c>
    </row>
    <row r="38" spans="2:11" ht="12.75">
      <c r="B38" s="90" t="s">
        <v>44</v>
      </c>
      <c r="C38" s="14">
        <v>10547.68</v>
      </c>
      <c r="D38" s="91">
        <f t="shared" si="4"/>
        <v>0.4099999999998545</v>
      </c>
      <c r="E38" s="113">
        <f>D38*E16</f>
        <v>2951.9999999989523</v>
      </c>
      <c r="F38" s="14">
        <v>5176.96</v>
      </c>
      <c r="G38" s="91">
        <f t="shared" si="0"/>
        <v>0.11999999999989086</v>
      </c>
      <c r="H38" s="92">
        <f>G38*H16</f>
        <v>863.9999999992142</v>
      </c>
      <c r="I38" s="222">
        <f t="shared" si="1"/>
        <v>0.29268292682910596</v>
      </c>
      <c r="J38" s="228">
        <f t="shared" si="2"/>
        <v>0.9597374070083127</v>
      </c>
      <c r="K38" s="114">
        <f t="shared" si="3"/>
        <v>3075.841348313085</v>
      </c>
    </row>
    <row r="39" spans="2:11" ht="12.75">
      <c r="B39" s="90" t="s">
        <v>45</v>
      </c>
      <c r="C39" s="14">
        <v>10548.09</v>
      </c>
      <c r="D39" s="91">
        <f t="shared" si="4"/>
        <v>0.4099999999998545</v>
      </c>
      <c r="E39" s="113">
        <f>D39*E16</f>
        <v>2951.9999999989523</v>
      </c>
      <c r="F39" s="14">
        <v>5177.07</v>
      </c>
      <c r="G39" s="91">
        <f t="shared" si="0"/>
        <v>0.10999999999967258</v>
      </c>
      <c r="H39" s="92">
        <f>G39*H16</f>
        <v>791.9999999976426</v>
      </c>
      <c r="I39" s="222">
        <f t="shared" si="1"/>
        <v>0.2682926829261259</v>
      </c>
      <c r="J39" s="228">
        <f t="shared" si="2"/>
        <v>0.9658428372348383</v>
      </c>
      <c r="K39" s="114">
        <f t="shared" si="3"/>
        <v>3056.397879856299</v>
      </c>
    </row>
    <row r="40" spans="2:11" ht="12.75">
      <c r="B40" s="90" t="s">
        <v>46</v>
      </c>
      <c r="C40" s="14">
        <v>10548.51</v>
      </c>
      <c r="D40" s="91">
        <f t="shared" si="4"/>
        <v>0.42000000000007276</v>
      </c>
      <c r="E40" s="113">
        <f>D40*E16</f>
        <v>3024.000000000524</v>
      </c>
      <c r="F40" s="14">
        <v>5177.18</v>
      </c>
      <c r="G40" s="91">
        <f t="shared" si="0"/>
        <v>0.11000000000058208</v>
      </c>
      <c r="H40" s="92">
        <f>G40*H16</f>
        <v>792.000000004191</v>
      </c>
      <c r="I40" s="222">
        <f t="shared" si="1"/>
        <v>0.26190476190610246</v>
      </c>
      <c r="J40" s="228">
        <f t="shared" si="2"/>
        <v>0.9673722233799275</v>
      </c>
      <c r="K40" s="114">
        <f t="shared" si="3"/>
        <v>3125.994241838876</v>
      </c>
    </row>
    <row r="41" spans="2:11" ht="12.75">
      <c r="B41" s="90" t="s">
        <v>47</v>
      </c>
      <c r="C41" s="14">
        <v>10548.96</v>
      </c>
      <c r="D41" s="91">
        <f t="shared" si="4"/>
        <v>0.4499999999989086</v>
      </c>
      <c r="E41" s="113">
        <f>D41*E16</f>
        <v>3239.999999992142</v>
      </c>
      <c r="F41" s="14">
        <v>5177.3</v>
      </c>
      <c r="G41" s="91">
        <f t="shared" si="0"/>
        <v>0.11999999999989086</v>
      </c>
      <c r="H41" s="92">
        <f>G41*H16</f>
        <v>863.9999999992142</v>
      </c>
      <c r="I41" s="222">
        <f t="shared" si="1"/>
        <v>0.2666666666670709</v>
      </c>
      <c r="J41" s="228">
        <f t="shared" si="2"/>
        <v>0.966234939601149</v>
      </c>
      <c r="K41" s="114">
        <f t="shared" si="3"/>
        <v>3353.22173438437</v>
      </c>
    </row>
    <row r="42" spans="2:11" ht="12.75">
      <c r="B42" s="90" t="s">
        <v>48</v>
      </c>
      <c r="C42" s="14">
        <v>10549.42</v>
      </c>
      <c r="D42" s="91">
        <f t="shared" si="4"/>
        <v>0.4600000000009459</v>
      </c>
      <c r="E42" s="113">
        <f>D42*E16</f>
        <v>3312.0000000068103</v>
      </c>
      <c r="F42" s="14">
        <v>5177.39</v>
      </c>
      <c r="G42" s="91">
        <f t="shared" si="0"/>
        <v>0.09000000000014552</v>
      </c>
      <c r="H42" s="92">
        <f>G42*H16</f>
        <v>648.0000000010477</v>
      </c>
      <c r="I42" s="222">
        <f t="shared" si="1"/>
        <v>0.19565217391295753</v>
      </c>
      <c r="J42" s="228">
        <f t="shared" si="2"/>
        <v>0.9813926548600367</v>
      </c>
      <c r="K42" s="114">
        <f t="shared" si="3"/>
        <v>3374.7959938411786</v>
      </c>
    </row>
    <row r="43" spans="2:11" ht="12.75">
      <c r="B43" s="90" t="s">
        <v>49</v>
      </c>
      <c r="C43" s="14">
        <v>10549.83</v>
      </c>
      <c r="D43" s="91">
        <f t="shared" si="4"/>
        <v>0.4099999999998545</v>
      </c>
      <c r="E43" s="113">
        <f>D43*E16</f>
        <v>2951.9999999989523</v>
      </c>
      <c r="F43" s="14">
        <v>5177.48</v>
      </c>
      <c r="G43" s="91">
        <f t="shared" si="0"/>
        <v>0.08999999999923602</v>
      </c>
      <c r="H43" s="92">
        <f>G43*H16</f>
        <v>647.9999999944994</v>
      </c>
      <c r="I43" s="222">
        <f t="shared" si="1"/>
        <v>0.2195121951201658</v>
      </c>
      <c r="J43" s="228">
        <f t="shared" si="2"/>
        <v>0.976744343172249</v>
      </c>
      <c r="K43" s="114">
        <f t="shared" si="3"/>
        <v>3022.285228099209</v>
      </c>
    </row>
    <row r="44" spans="2:11" ht="13.5" thickBot="1">
      <c r="B44" s="93" t="s">
        <v>50</v>
      </c>
      <c r="C44" s="62">
        <v>10550.19</v>
      </c>
      <c r="D44" s="94">
        <f t="shared" si="4"/>
        <v>0.3600000000005821</v>
      </c>
      <c r="E44" s="227">
        <f>D44*E16</f>
        <v>2592.000000004191</v>
      </c>
      <c r="F44" s="62">
        <v>5177.56</v>
      </c>
      <c r="G44" s="94">
        <f t="shared" si="0"/>
        <v>0.08000000000083674</v>
      </c>
      <c r="H44" s="95">
        <f>G44*H16</f>
        <v>576.0000000060245</v>
      </c>
      <c r="I44" s="223">
        <f t="shared" si="1"/>
        <v>0.2222222222241872</v>
      </c>
      <c r="J44" s="229">
        <f t="shared" si="2"/>
        <v>0.9761870601835466</v>
      </c>
      <c r="K44" s="115">
        <f t="shared" si="3"/>
        <v>2655.2288037057497</v>
      </c>
    </row>
    <row r="45" spans="2:11" ht="16.5" customHeight="1" thickBot="1">
      <c r="B45" s="464" t="s">
        <v>51</v>
      </c>
      <c r="C45" s="520"/>
      <c r="D45" s="465"/>
      <c r="E45" s="540"/>
      <c r="F45" s="444" t="s">
        <v>52</v>
      </c>
      <c r="G45" s="447"/>
      <c r="H45" s="447"/>
      <c r="I45" s="447"/>
      <c r="J45" s="448"/>
      <c r="K45" s="417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92" t="s">
        <v>56</v>
      </c>
      <c r="G46" s="476" t="s">
        <v>59</v>
      </c>
      <c r="H46" s="450" t="s">
        <v>57</v>
      </c>
      <c r="I46" s="425"/>
      <c r="J46" s="451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14472.000000001572</v>
      </c>
      <c r="D48" s="507"/>
      <c r="E48" s="118">
        <f>SUM(H21:H28)</f>
        <v>6479.999999997381</v>
      </c>
      <c r="F48" s="118">
        <f>C48/8</f>
        <v>1809.0000000001965</v>
      </c>
      <c r="G48" s="85">
        <f>E48/8</f>
        <v>809.9999999996726</v>
      </c>
      <c r="H48" s="510">
        <f>F48/K48</f>
        <v>1982.0648324412045</v>
      </c>
      <c r="I48" s="510"/>
      <c r="J48" s="523"/>
      <c r="K48" s="164">
        <f>COS(ATAN(G48/F48))</f>
        <v>0.912684575394109</v>
      </c>
    </row>
    <row r="49" spans="2:11" ht="12.75">
      <c r="B49" s="129" t="s">
        <v>60</v>
      </c>
      <c r="C49" s="509">
        <f>SUM(E29:E36)</f>
        <v>26927.99999999843</v>
      </c>
      <c r="D49" s="509"/>
      <c r="E49" s="106">
        <f>SUM(H29:H36)</f>
        <v>6839.99999999869</v>
      </c>
      <c r="F49" s="106">
        <f>C49/8</f>
        <v>3365.9999999998035</v>
      </c>
      <c r="G49" s="91">
        <f>E49/8</f>
        <v>854.9999999998363</v>
      </c>
      <c r="H49" s="389">
        <f>F49/K49</f>
        <v>3472.892310452254</v>
      </c>
      <c r="I49" s="389"/>
      <c r="J49" s="390"/>
      <c r="K49" s="192">
        <f>COS(ATAN(G49/F49))</f>
        <v>0.9692209544964178</v>
      </c>
    </row>
    <row r="50" spans="2:11" ht="12.75">
      <c r="B50" s="90" t="s">
        <v>61</v>
      </c>
      <c r="C50" s="509">
        <f>SUM(E37:E44)</f>
        <v>24624.000000000524</v>
      </c>
      <c r="D50" s="509"/>
      <c r="E50" s="106">
        <f>SUM(H37:H44)</f>
        <v>6192.000000004191</v>
      </c>
      <c r="F50" s="106">
        <f>C50/8</f>
        <v>3078.0000000000655</v>
      </c>
      <c r="G50" s="91">
        <f>E50/8</f>
        <v>774.0000000005239</v>
      </c>
      <c r="H50" s="389">
        <f>F50/K50</f>
        <v>3173.8241917285236</v>
      </c>
      <c r="I50" s="389"/>
      <c r="J50" s="390"/>
      <c r="K50" s="192">
        <f>COS(ATAN(G50/F50))</f>
        <v>0.9698079710973939</v>
      </c>
    </row>
    <row r="51" spans="2:11" s="263" customFormat="1" ht="16.5" customHeight="1" thickBot="1">
      <c r="B51" s="274" t="s">
        <v>62</v>
      </c>
      <c r="C51" s="539">
        <f>SUM(E21:E44)</f>
        <v>66024.00000000052</v>
      </c>
      <c r="D51" s="539"/>
      <c r="E51" s="275">
        <f>SUM(H21:H44)</f>
        <v>19512.000000000262</v>
      </c>
      <c r="F51" s="275">
        <f>C51/24</f>
        <v>2751.000000000022</v>
      </c>
      <c r="G51" s="276">
        <f>E51/24</f>
        <v>813.0000000000109</v>
      </c>
      <c r="H51" s="538">
        <f>F51/K51</f>
        <v>2868.618134224236</v>
      </c>
      <c r="I51" s="538"/>
      <c r="J51" s="541"/>
      <c r="K51" s="277">
        <f>COS(ATAN(G51/F51))</f>
        <v>0.9589983299551225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20.25" customHeight="1" thickBot="1">
      <c r="B60" s="542" t="s">
        <v>51</v>
      </c>
      <c r="C60" s="543"/>
      <c r="D60" s="543"/>
      <c r="E60" s="544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6263.999999992666</v>
      </c>
      <c r="D64" s="392"/>
      <c r="E64" s="96">
        <f>SUM(H20:H24)</f>
        <v>2951.9999999989523</v>
      </c>
      <c r="F64" s="97">
        <f aca="true" t="shared" si="5" ref="F64:F69">C64/4</f>
        <v>1565.9999999981665</v>
      </c>
      <c r="G64" s="98">
        <f aca="true" t="shared" si="6" ref="G64:G69">E64/4</f>
        <v>737.9999999997381</v>
      </c>
      <c r="H64" s="471">
        <f>F64/K64</f>
        <v>1731.1845655486507</v>
      </c>
      <c r="I64" s="472"/>
      <c r="J64" s="473"/>
      <c r="K64" s="163">
        <f>COS(ATAN(G64/F64))</f>
        <v>0.9045829261433291</v>
      </c>
    </row>
    <row r="65" spans="2:11" s="99" customFormat="1" ht="12" customHeight="1">
      <c r="B65" s="129" t="s">
        <v>191</v>
      </c>
      <c r="C65" s="396">
        <f>SUM(E25:E28)</f>
        <v>8208.000000008906</v>
      </c>
      <c r="D65" s="388"/>
      <c r="E65" s="100">
        <f>SUM(H25:H28)</f>
        <v>3527.9999999984284</v>
      </c>
      <c r="F65" s="97">
        <f t="shared" si="5"/>
        <v>2052.0000000022264</v>
      </c>
      <c r="G65" s="98">
        <f t="shared" si="6"/>
        <v>881.9999999996071</v>
      </c>
      <c r="H65" s="389">
        <f aca="true" t="shared" si="7" ref="H65:H70">F65/K65</f>
        <v>2233.523673482877</v>
      </c>
      <c r="I65" s="389"/>
      <c r="J65" s="390"/>
      <c r="K65" s="163">
        <f aca="true" t="shared" si="8" ref="K65:K70">COS(ATAN(G65/F65))</f>
        <v>0.9187276698090293</v>
      </c>
    </row>
    <row r="66" spans="2:11" s="99" customFormat="1" ht="12" customHeight="1">
      <c r="B66" s="129" t="s">
        <v>192</v>
      </c>
      <c r="C66" s="396">
        <f>SUM(E29:E32)</f>
        <v>12743.999999990046</v>
      </c>
      <c r="D66" s="388"/>
      <c r="E66" s="100">
        <f>SUM(H29:H32)</f>
        <v>3239.9999999986903</v>
      </c>
      <c r="F66" s="97">
        <f t="shared" si="5"/>
        <v>3185.9999999975116</v>
      </c>
      <c r="G66" s="98">
        <f t="shared" si="6"/>
        <v>809.9999999996726</v>
      </c>
      <c r="H66" s="389">
        <f t="shared" si="7"/>
        <v>3287.3539511259833</v>
      </c>
      <c r="I66" s="389"/>
      <c r="J66" s="390"/>
      <c r="K66" s="163">
        <f t="shared" si="8"/>
        <v>0.9691685310936001</v>
      </c>
    </row>
    <row r="67" spans="2:11" s="99" customFormat="1" ht="12" customHeight="1">
      <c r="B67" s="129" t="s">
        <v>193</v>
      </c>
      <c r="C67" s="396">
        <f>SUM(E33:E36)</f>
        <v>14184.000000008382</v>
      </c>
      <c r="D67" s="388"/>
      <c r="E67" s="100">
        <f>SUM(H33:H36)</f>
        <v>3600</v>
      </c>
      <c r="F67" s="97">
        <f t="shared" si="5"/>
        <v>3546.0000000020955</v>
      </c>
      <c r="G67" s="98">
        <f t="shared" si="6"/>
        <v>900</v>
      </c>
      <c r="H67" s="389">
        <f t="shared" si="7"/>
        <v>3658.430811155906</v>
      </c>
      <c r="I67" s="389"/>
      <c r="J67" s="390"/>
      <c r="K67" s="163">
        <f t="shared" si="8"/>
        <v>0.9692680231068009</v>
      </c>
    </row>
    <row r="68" spans="2:11" s="99" customFormat="1" ht="12" customHeight="1">
      <c r="B68" s="129" t="s">
        <v>194</v>
      </c>
      <c r="C68" s="396">
        <f>SUM(E37:E40)</f>
        <v>12527.999999998428</v>
      </c>
      <c r="D68" s="388"/>
      <c r="E68" s="100">
        <f>SUM(H37:H40)</f>
        <v>3456.000000003405</v>
      </c>
      <c r="F68" s="97">
        <f t="shared" si="5"/>
        <v>3131.999999999607</v>
      </c>
      <c r="G68" s="98">
        <f t="shared" si="6"/>
        <v>864.0000000008513</v>
      </c>
      <c r="H68" s="389">
        <f t="shared" si="7"/>
        <v>3248.9875346019735</v>
      </c>
      <c r="I68" s="389"/>
      <c r="J68" s="390"/>
      <c r="K68" s="163">
        <f t="shared" si="8"/>
        <v>0.963992618205998</v>
      </c>
    </row>
    <row r="69" spans="2:11" s="99" customFormat="1" ht="12" customHeight="1">
      <c r="B69" s="90" t="s">
        <v>195</v>
      </c>
      <c r="C69" s="396">
        <f>SUM(E41:E44)</f>
        <v>12096.000000002095</v>
      </c>
      <c r="D69" s="388"/>
      <c r="E69" s="100">
        <f>SUM(H41:H44)</f>
        <v>2736.000000000786</v>
      </c>
      <c r="F69" s="97">
        <f t="shared" si="5"/>
        <v>3024.000000000524</v>
      </c>
      <c r="G69" s="98">
        <f t="shared" si="6"/>
        <v>684.0000000001965</v>
      </c>
      <c r="H69" s="389">
        <f t="shared" si="7"/>
        <v>3100.3922332510506</v>
      </c>
      <c r="I69" s="389"/>
      <c r="J69" s="390"/>
      <c r="K69" s="163">
        <f t="shared" si="8"/>
        <v>0.9753604616760304</v>
      </c>
    </row>
    <row r="70" spans="2:11" s="273" customFormat="1" ht="15.75" customHeight="1" thickBot="1">
      <c r="B70" s="268" t="s">
        <v>62</v>
      </c>
      <c r="C70" s="459">
        <f>SUM(C64:D69)</f>
        <v>66024.00000000052</v>
      </c>
      <c r="D70" s="460"/>
      <c r="E70" s="269">
        <f>SUM(E64:E69)</f>
        <v>19512.000000000262</v>
      </c>
      <c r="F70" s="270">
        <f>C70/24</f>
        <v>2751.000000000022</v>
      </c>
      <c r="G70" s="271">
        <f>E70/24</f>
        <v>813.0000000000109</v>
      </c>
      <c r="H70" s="461">
        <f t="shared" si="7"/>
        <v>2868.618134224236</v>
      </c>
      <c r="I70" s="462"/>
      <c r="J70" s="463"/>
      <c r="K70" s="272">
        <f t="shared" si="8"/>
        <v>0.9589983299551225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C64:D64"/>
    <mergeCell ref="H64:J64"/>
    <mergeCell ref="C65:D65"/>
    <mergeCell ref="H65:J65"/>
    <mergeCell ref="C66:D66"/>
    <mergeCell ref="H66:J66"/>
    <mergeCell ref="B61:B63"/>
    <mergeCell ref="C61:D63"/>
    <mergeCell ref="E61:E63"/>
    <mergeCell ref="F61:F63"/>
    <mergeCell ref="G61:G63"/>
    <mergeCell ref="H61:J63"/>
    <mergeCell ref="B60:E60"/>
    <mergeCell ref="K13:K19"/>
    <mergeCell ref="H46:J47"/>
    <mergeCell ref="F45:J45"/>
    <mergeCell ref="K45:K47"/>
    <mergeCell ref="I13:I19"/>
    <mergeCell ref="H49:J49"/>
    <mergeCell ref="H50:J50"/>
    <mergeCell ref="F60:J60"/>
    <mergeCell ref="K60:K63"/>
    <mergeCell ref="H51:J51"/>
    <mergeCell ref="C49:D49"/>
    <mergeCell ref="C50:D50"/>
    <mergeCell ref="B13:B19"/>
    <mergeCell ref="C46:D47"/>
    <mergeCell ref="B46:B47"/>
    <mergeCell ref="B45:E45"/>
    <mergeCell ref="E46:E47"/>
    <mergeCell ref="J13:J19"/>
    <mergeCell ref="H48:J48"/>
    <mergeCell ref="B57:D57"/>
    <mergeCell ref="F57:G57"/>
    <mergeCell ref="F46:F47"/>
    <mergeCell ref="G46:G47"/>
    <mergeCell ref="C48:D48"/>
    <mergeCell ref="B55:D55"/>
    <mergeCell ref="F55:G55"/>
    <mergeCell ref="C51:D51"/>
  </mergeCells>
  <printOptions/>
  <pageMargins left="0.75" right="0.06" top="0.38" bottom="1" header="0.5" footer="0.5"/>
  <pageSetup horizontalDpi="360" verticalDpi="360" orientation="portrait" paperSize="9" scale="98" r:id="rId1"/>
  <rowBreaks count="1" manualBreakCount="1">
    <brk id="59" min="1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U16384"/>
    </sheetView>
  </sheetViews>
  <sheetFormatPr defaultColWidth="9.140625" defaultRowHeight="12.75"/>
  <cols>
    <col min="1" max="1" width="2.00390625" style="0" customWidth="1"/>
    <col min="2" max="2" width="6.00390625" style="0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6.7109375" style="0" customWidth="1"/>
    <col min="10" max="10" width="6.28125" style="0" customWidth="1"/>
  </cols>
  <sheetData>
    <row r="2" spans="2:11" ht="13.5" customHeight="1">
      <c r="B2" s="65" t="s">
        <v>223</v>
      </c>
      <c r="G2" t="s">
        <v>145</v>
      </c>
      <c r="J2" s="1"/>
      <c r="K2" s="172">
        <v>47</v>
      </c>
    </row>
    <row r="3" spans="2:10" ht="13.5" customHeight="1">
      <c r="B3" s="64" t="s">
        <v>125</v>
      </c>
      <c r="G3" t="s">
        <v>149</v>
      </c>
      <c r="I3" s="170" t="s">
        <v>237</v>
      </c>
      <c r="J3" s="172"/>
    </row>
    <row r="4" spans="2:11" ht="13.5" customHeight="1">
      <c r="B4" t="s">
        <v>126</v>
      </c>
      <c r="G4" t="s">
        <v>146</v>
      </c>
      <c r="J4" s="1"/>
      <c r="K4" s="172">
        <v>12</v>
      </c>
    </row>
    <row r="5" spans="2:7" ht="13.5" customHeight="1">
      <c r="B5" t="s">
        <v>127</v>
      </c>
      <c r="G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129</v>
      </c>
      <c r="G9" s="1" t="s">
        <v>269</v>
      </c>
    </row>
    <row r="11" ht="12.75">
      <c r="E11" t="s">
        <v>7</v>
      </c>
    </row>
    <row r="12" ht="13.5" thickBot="1">
      <c r="B12" t="s">
        <v>175</v>
      </c>
    </row>
    <row r="13" spans="2:11" ht="13.5" customHeight="1">
      <c r="B13" s="417" t="s">
        <v>25</v>
      </c>
      <c r="C13" s="17" t="s">
        <v>9</v>
      </c>
      <c r="D13" s="4"/>
      <c r="E13" s="287" t="s">
        <v>213</v>
      </c>
      <c r="F13" s="3" t="s">
        <v>16</v>
      </c>
      <c r="G13" s="4"/>
      <c r="H13" s="287" t="s">
        <v>213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4800</v>
      </c>
      <c r="F16" s="6" t="s">
        <v>19</v>
      </c>
      <c r="G16" s="7"/>
      <c r="H16" s="32">
        <v>4800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12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166">
        <v>2098.57</v>
      </c>
      <c r="D20" s="85"/>
      <c r="E20" s="118"/>
      <c r="F20" s="173">
        <v>940.81</v>
      </c>
      <c r="G20" s="85"/>
      <c r="H20" s="85"/>
      <c r="I20" s="85"/>
      <c r="J20" s="85"/>
      <c r="K20" s="85"/>
    </row>
    <row r="21" spans="2:11" ht="12.75">
      <c r="B21" s="90" t="s">
        <v>27</v>
      </c>
      <c r="C21" s="126">
        <v>2098.89</v>
      </c>
      <c r="D21" s="91">
        <f>C21-C20</f>
        <v>0.31999999999970896</v>
      </c>
      <c r="E21" s="91">
        <f>D21*E16</f>
        <v>1535.999999998603</v>
      </c>
      <c r="F21" s="126">
        <v>940.93</v>
      </c>
      <c r="G21" s="126">
        <f aca="true" t="shared" si="0" ref="G21:G44">F21-F20</f>
        <v>0.12000000000000455</v>
      </c>
      <c r="H21" s="91">
        <f>G21*H16</f>
        <v>576.0000000000218</v>
      </c>
      <c r="I21" s="126">
        <f aca="true" t="shared" si="1" ref="I21:I44">H21/E21</f>
        <v>0.37500000000035527</v>
      </c>
      <c r="J21" s="126">
        <f aca="true" t="shared" si="2" ref="J21:J44">COS(ATAN(I21))</f>
        <v>0.9363291775689352</v>
      </c>
      <c r="K21" s="117">
        <f aca="true" t="shared" si="3" ref="K21:K44">E21/J21</f>
        <v>1640.4487190996656</v>
      </c>
    </row>
    <row r="22" spans="2:11" ht="12.75">
      <c r="B22" s="90" t="s">
        <v>28</v>
      </c>
      <c r="C22" s="126">
        <v>2099.26</v>
      </c>
      <c r="D22" s="91">
        <f>C22-C21</f>
        <v>0.3700000000003456</v>
      </c>
      <c r="E22" s="91">
        <f>D22*E16</f>
        <v>1776.000000001659</v>
      </c>
      <c r="F22" s="126">
        <v>941.08</v>
      </c>
      <c r="G22" s="126">
        <f t="shared" si="0"/>
        <v>0.15000000000009095</v>
      </c>
      <c r="H22" s="91">
        <f>G22*H16</f>
        <v>720.0000000004366</v>
      </c>
      <c r="I22" s="126">
        <f t="shared" si="1"/>
        <v>0.40540540540527253</v>
      </c>
      <c r="J22" s="126">
        <f t="shared" si="2"/>
        <v>0.9267392682234479</v>
      </c>
      <c r="K22" s="117">
        <f t="shared" si="3"/>
        <v>1916.3966186587058</v>
      </c>
    </row>
    <row r="23" spans="2:11" ht="12.75">
      <c r="B23" s="90" t="s">
        <v>29</v>
      </c>
      <c r="C23" s="126">
        <v>2099.51</v>
      </c>
      <c r="D23" s="91">
        <f aca="true" t="shared" si="4" ref="D23:D44">C23-C22</f>
        <v>0.25</v>
      </c>
      <c r="E23" s="91">
        <f>D23*E16</f>
        <v>1200</v>
      </c>
      <c r="F23" s="126">
        <v>941.19</v>
      </c>
      <c r="G23" s="126">
        <f t="shared" si="0"/>
        <v>0.11000000000001364</v>
      </c>
      <c r="H23" s="91">
        <f>G23*H16</f>
        <v>528.0000000000655</v>
      </c>
      <c r="I23" s="126">
        <f t="shared" si="1"/>
        <v>0.44000000000005457</v>
      </c>
      <c r="J23" s="126">
        <f t="shared" si="2"/>
        <v>0.9153150324227473</v>
      </c>
      <c r="K23" s="117">
        <f t="shared" si="3"/>
        <v>1311.0240272398019</v>
      </c>
    </row>
    <row r="24" spans="2:11" ht="12.75">
      <c r="B24" s="90" t="s">
        <v>30</v>
      </c>
      <c r="C24" s="126">
        <v>2099.8</v>
      </c>
      <c r="D24" s="91">
        <f t="shared" si="4"/>
        <v>0.2899999999999636</v>
      </c>
      <c r="E24" s="91">
        <f>D24*E16</f>
        <v>1391.9999999998254</v>
      </c>
      <c r="F24" s="126">
        <v>941.3</v>
      </c>
      <c r="G24" s="126">
        <f t="shared" si="0"/>
        <v>0.10999999999989996</v>
      </c>
      <c r="H24" s="91">
        <f>G24*H16</f>
        <v>527.9999999995198</v>
      </c>
      <c r="I24" s="126">
        <f t="shared" si="1"/>
        <v>0.3793103448272888</v>
      </c>
      <c r="J24" s="126">
        <f t="shared" si="2"/>
        <v>0.9349975263178757</v>
      </c>
      <c r="K24" s="117">
        <f t="shared" si="3"/>
        <v>1488.7739922496653</v>
      </c>
    </row>
    <row r="25" spans="2:11" ht="12.75">
      <c r="B25" s="90" t="s">
        <v>31</v>
      </c>
      <c r="C25" s="126">
        <v>2100.03</v>
      </c>
      <c r="D25" s="91">
        <f t="shared" si="4"/>
        <v>0.2300000000000182</v>
      </c>
      <c r="E25" s="91">
        <f>D25*E16</f>
        <v>1104.0000000000873</v>
      </c>
      <c r="F25" s="126">
        <v>941.39</v>
      </c>
      <c r="G25" s="126">
        <f t="shared" si="0"/>
        <v>0.09000000000003183</v>
      </c>
      <c r="H25" s="91">
        <f>G25*H16</f>
        <v>432.0000000001528</v>
      </c>
      <c r="I25" s="126">
        <f t="shared" si="1"/>
        <v>0.3913043478261944</v>
      </c>
      <c r="J25" s="126">
        <f t="shared" si="2"/>
        <v>0.9312427797057194</v>
      </c>
      <c r="K25" s="117">
        <f t="shared" si="3"/>
        <v>1185.51254738207</v>
      </c>
    </row>
    <row r="26" spans="2:11" ht="12.75">
      <c r="B26" s="90" t="s">
        <v>32</v>
      </c>
      <c r="C26" s="126">
        <v>2100.27</v>
      </c>
      <c r="D26" s="91">
        <f t="shared" si="4"/>
        <v>0.23999999999978172</v>
      </c>
      <c r="E26" s="91">
        <f>D26*E16</f>
        <v>1151.9999999989523</v>
      </c>
      <c r="F26" s="126">
        <v>941.47</v>
      </c>
      <c r="G26" s="126">
        <f t="shared" si="0"/>
        <v>0.08000000000004093</v>
      </c>
      <c r="H26" s="91">
        <f>G26*H16</f>
        <v>384.00000000019645</v>
      </c>
      <c r="I26" s="126">
        <f t="shared" si="1"/>
        <v>0.33333333333380705</v>
      </c>
      <c r="J26" s="126">
        <f t="shared" si="2"/>
        <v>0.948683298050379</v>
      </c>
      <c r="K26" s="117">
        <f t="shared" si="3"/>
        <v>1214.314621503726</v>
      </c>
    </row>
    <row r="27" spans="2:11" ht="12.75">
      <c r="B27" s="90" t="s">
        <v>33</v>
      </c>
      <c r="C27" s="126">
        <v>2100.53</v>
      </c>
      <c r="D27" s="91">
        <f t="shared" si="4"/>
        <v>0.2600000000002183</v>
      </c>
      <c r="E27" s="91">
        <f>D27*E16</f>
        <v>1248.0000000010477</v>
      </c>
      <c r="F27" s="126">
        <v>941.59</v>
      </c>
      <c r="G27" s="126">
        <f t="shared" si="0"/>
        <v>0.12000000000000455</v>
      </c>
      <c r="H27" s="91">
        <f>G27*H16</f>
        <v>576.0000000000218</v>
      </c>
      <c r="I27" s="126">
        <f t="shared" si="1"/>
        <v>0.4615384615380915</v>
      </c>
      <c r="J27" s="126">
        <f t="shared" si="2"/>
        <v>0.9079593845005794</v>
      </c>
      <c r="K27" s="117">
        <f t="shared" si="3"/>
        <v>1374.5108220754903</v>
      </c>
    </row>
    <row r="28" spans="2:11" ht="12.75">
      <c r="B28" s="90" t="s">
        <v>34</v>
      </c>
      <c r="C28" s="126">
        <v>2100.94</v>
      </c>
      <c r="D28" s="91">
        <f t="shared" si="4"/>
        <v>0.4099999999998545</v>
      </c>
      <c r="E28" s="91">
        <f>D28*E16</f>
        <v>1967.9999999993015</v>
      </c>
      <c r="F28" s="126">
        <v>941.71</v>
      </c>
      <c r="G28" s="126">
        <f t="shared" si="0"/>
        <v>0.12000000000000455</v>
      </c>
      <c r="H28" s="91">
        <f>G28*H16</f>
        <v>576.0000000000218</v>
      </c>
      <c r="I28" s="126">
        <f t="shared" si="1"/>
        <v>0.29268292682938324</v>
      </c>
      <c r="J28" s="126">
        <f t="shared" si="2"/>
        <v>0.9597374070082408</v>
      </c>
      <c r="K28" s="117">
        <f t="shared" si="3"/>
        <v>2050.5608988755434</v>
      </c>
    </row>
    <row r="29" spans="2:11" ht="12.75">
      <c r="B29" s="90" t="s">
        <v>35</v>
      </c>
      <c r="C29" s="126">
        <v>2101.26</v>
      </c>
      <c r="D29" s="91">
        <f t="shared" si="4"/>
        <v>0.3200000000001637</v>
      </c>
      <c r="E29" s="91">
        <f>D29*E16</f>
        <v>1536.0000000007858</v>
      </c>
      <c r="F29" s="126">
        <v>941.81</v>
      </c>
      <c r="G29" s="126">
        <f t="shared" si="0"/>
        <v>0.09999999999990905</v>
      </c>
      <c r="H29" s="91">
        <f>G29*H16</f>
        <v>479.99999999956344</v>
      </c>
      <c r="I29" s="126">
        <f t="shared" si="1"/>
        <v>0.3124999999995559</v>
      </c>
      <c r="J29" s="126">
        <f t="shared" si="2"/>
        <v>0.9544799780351504</v>
      </c>
      <c r="K29" s="117">
        <f t="shared" si="3"/>
        <v>1609.25324296768</v>
      </c>
    </row>
    <row r="30" spans="2:11" ht="12.75">
      <c r="B30" s="90" t="s">
        <v>36</v>
      </c>
      <c r="C30" s="126">
        <v>2101.73</v>
      </c>
      <c r="D30" s="91">
        <f t="shared" si="4"/>
        <v>0.4699999999997999</v>
      </c>
      <c r="E30" s="91">
        <f>D30*E16</f>
        <v>2255.9999999990396</v>
      </c>
      <c r="F30" s="126">
        <v>941.96</v>
      </c>
      <c r="G30" s="126">
        <f t="shared" si="0"/>
        <v>0.15000000000009095</v>
      </c>
      <c r="H30" s="91">
        <f>G30*H16</f>
        <v>720.0000000004366</v>
      </c>
      <c r="I30" s="126">
        <f t="shared" si="1"/>
        <v>0.31914893617054213</v>
      </c>
      <c r="J30" s="126">
        <f t="shared" si="2"/>
        <v>0.9526592112185919</v>
      </c>
      <c r="K30" s="117">
        <f t="shared" si="3"/>
        <v>2368.1081056396674</v>
      </c>
    </row>
    <row r="31" spans="2:11" ht="12.75">
      <c r="B31" s="90" t="s">
        <v>37</v>
      </c>
      <c r="C31" s="126">
        <v>2101.95</v>
      </c>
      <c r="D31" s="91">
        <f t="shared" si="4"/>
        <v>0.2199999999997999</v>
      </c>
      <c r="E31" s="91">
        <f>D31*E16</f>
        <v>1055.9999999990396</v>
      </c>
      <c r="F31" s="126">
        <v>942.03</v>
      </c>
      <c r="G31" s="126">
        <f t="shared" si="0"/>
        <v>0.06999999999993634</v>
      </c>
      <c r="H31" s="91">
        <f>G31*H16</f>
        <v>335.9999999996944</v>
      </c>
      <c r="I31" s="126">
        <f t="shared" si="1"/>
        <v>0.3181818181818182</v>
      </c>
      <c r="J31" s="126">
        <f t="shared" si="2"/>
        <v>0.9529257800132619</v>
      </c>
      <c r="K31" s="117">
        <f t="shared" si="3"/>
        <v>1108.166052538051</v>
      </c>
    </row>
    <row r="32" spans="2:11" ht="12.75">
      <c r="B32" s="90" t="s">
        <v>38</v>
      </c>
      <c r="C32" s="126">
        <v>2102.26</v>
      </c>
      <c r="D32" s="91">
        <f t="shared" si="4"/>
        <v>0.3100000000004002</v>
      </c>
      <c r="E32" s="91">
        <f>D32*E16</f>
        <v>1488.0000000019209</v>
      </c>
      <c r="F32" s="126">
        <v>942.13</v>
      </c>
      <c r="G32" s="126">
        <f t="shared" si="0"/>
        <v>0.10000000000002274</v>
      </c>
      <c r="H32" s="91">
        <f>G32*H16</f>
        <v>480.00000000010914</v>
      </c>
      <c r="I32" s="126">
        <f t="shared" si="1"/>
        <v>0.32258064516094725</v>
      </c>
      <c r="J32" s="126">
        <f t="shared" si="2"/>
        <v>0.9517086177606463</v>
      </c>
      <c r="K32" s="117">
        <f t="shared" si="3"/>
        <v>1563.5037575924853</v>
      </c>
    </row>
    <row r="33" spans="2:11" ht="12.75">
      <c r="B33" s="90" t="s">
        <v>39</v>
      </c>
      <c r="C33" s="126">
        <v>2102.7</v>
      </c>
      <c r="D33" s="91">
        <f t="shared" si="4"/>
        <v>0.4399999999995998</v>
      </c>
      <c r="E33" s="91">
        <f>D33*E16</f>
        <v>2111.999999998079</v>
      </c>
      <c r="F33" s="126">
        <v>942.28</v>
      </c>
      <c r="G33" s="126">
        <f t="shared" si="0"/>
        <v>0.14999999999997726</v>
      </c>
      <c r="H33" s="91">
        <f>G33*H16</f>
        <v>719.9999999998909</v>
      </c>
      <c r="I33" s="126">
        <f t="shared" si="1"/>
        <v>0.3409090909093493</v>
      </c>
      <c r="J33" s="126">
        <f t="shared" si="2"/>
        <v>0.9465101881784652</v>
      </c>
      <c r="K33" s="117">
        <f t="shared" si="3"/>
        <v>2231.354745438683</v>
      </c>
    </row>
    <row r="34" spans="2:11" ht="12.75">
      <c r="B34" s="90" t="s">
        <v>40</v>
      </c>
      <c r="C34" s="126">
        <v>2103.01</v>
      </c>
      <c r="D34" s="91">
        <f t="shared" si="4"/>
        <v>0.3100000000004002</v>
      </c>
      <c r="E34" s="91">
        <f>D34*E16</f>
        <v>1488.0000000019209</v>
      </c>
      <c r="F34" s="126">
        <v>942.39</v>
      </c>
      <c r="G34" s="126">
        <f t="shared" si="0"/>
        <v>0.11000000000001364</v>
      </c>
      <c r="H34" s="91">
        <f>G34*H16</f>
        <v>528.0000000000655</v>
      </c>
      <c r="I34" s="126">
        <f t="shared" si="1"/>
        <v>0.3548387096770053</v>
      </c>
      <c r="J34" s="126">
        <f t="shared" si="2"/>
        <v>0.9424277454813694</v>
      </c>
      <c r="K34" s="117">
        <f t="shared" si="3"/>
        <v>1578.9008835280908</v>
      </c>
    </row>
    <row r="35" spans="2:11" ht="12.75">
      <c r="B35" s="90" t="s">
        <v>41</v>
      </c>
      <c r="C35" s="126">
        <v>2103.5</v>
      </c>
      <c r="D35" s="91">
        <f t="shared" si="4"/>
        <v>0.4899999999997817</v>
      </c>
      <c r="E35" s="91">
        <f>D35*E16</f>
        <v>2351.9999999989523</v>
      </c>
      <c r="F35" s="126">
        <v>942.56</v>
      </c>
      <c r="G35" s="126">
        <f t="shared" si="0"/>
        <v>0.16999999999995907</v>
      </c>
      <c r="H35" s="91">
        <f>G35*H16</f>
        <v>815.9999999998035</v>
      </c>
      <c r="I35" s="126">
        <f t="shared" si="1"/>
        <v>0.34693877551027513</v>
      </c>
      <c r="J35" s="126">
        <f t="shared" si="2"/>
        <v>0.9447566119176105</v>
      </c>
      <c r="K35" s="117">
        <f t="shared" si="3"/>
        <v>2489.5300761378144</v>
      </c>
    </row>
    <row r="36" spans="2:11" ht="12.75">
      <c r="B36" s="90" t="s">
        <v>42</v>
      </c>
      <c r="C36" s="126">
        <v>2103.74</v>
      </c>
      <c r="D36" s="91">
        <f t="shared" si="4"/>
        <v>0.23999999999978172</v>
      </c>
      <c r="E36" s="91">
        <f>D36*E16</f>
        <v>1151.9999999989523</v>
      </c>
      <c r="F36" s="126">
        <v>942.65</v>
      </c>
      <c r="G36" s="126">
        <f t="shared" si="0"/>
        <v>0.09000000000003183</v>
      </c>
      <c r="H36" s="91">
        <f>G36*H16</f>
        <v>432.0000000001528</v>
      </c>
      <c r="I36" s="126">
        <f t="shared" si="1"/>
        <v>0.3750000000004737</v>
      </c>
      <c r="J36" s="126">
        <f t="shared" si="2"/>
        <v>0.9363291775688987</v>
      </c>
      <c r="K36" s="117">
        <f t="shared" si="3"/>
        <v>1230.336539324797</v>
      </c>
    </row>
    <row r="37" spans="2:11" ht="12.75">
      <c r="B37" s="90" t="s">
        <v>43</v>
      </c>
      <c r="C37" s="126">
        <v>2104.05</v>
      </c>
      <c r="D37" s="91">
        <f t="shared" si="4"/>
        <v>0.3100000000004002</v>
      </c>
      <c r="E37" s="91">
        <f>D37*E16</f>
        <v>1488.0000000019209</v>
      </c>
      <c r="F37" s="126">
        <v>942.75</v>
      </c>
      <c r="G37" s="126">
        <f t="shared" si="0"/>
        <v>0.10000000000002274</v>
      </c>
      <c r="H37" s="91">
        <f>G37*H16</f>
        <v>480.00000000010914</v>
      </c>
      <c r="I37" s="126">
        <f t="shared" si="1"/>
        <v>0.32258064516094725</v>
      </c>
      <c r="J37" s="126">
        <f t="shared" si="2"/>
        <v>0.9517086177606463</v>
      </c>
      <c r="K37" s="117">
        <f t="shared" si="3"/>
        <v>1563.5037575924853</v>
      </c>
    </row>
    <row r="38" spans="2:11" ht="12.75">
      <c r="B38" s="90" t="s">
        <v>44</v>
      </c>
      <c r="C38" s="126">
        <v>2104.5</v>
      </c>
      <c r="D38" s="91">
        <f t="shared" si="4"/>
        <v>0.4499999999998181</v>
      </c>
      <c r="E38" s="91">
        <f>D38*E16</f>
        <v>2159.999999999127</v>
      </c>
      <c r="F38" s="126">
        <v>942.9</v>
      </c>
      <c r="G38" s="126">
        <f t="shared" si="0"/>
        <v>0.14999999999997726</v>
      </c>
      <c r="H38" s="91">
        <f>G38*H16</f>
        <v>719.9999999998909</v>
      </c>
      <c r="I38" s="126">
        <f t="shared" si="1"/>
        <v>0.3333333333334175</v>
      </c>
      <c r="J38" s="126">
        <f t="shared" si="2"/>
        <v>0.9486832980504898</v>
      </c>
      <c r="K38" s="117">
        <f t="shared" si="3"/>
        <v>2276.8399153203704</v>
      </c>
    </row>
    <row r="39" spans="2:11" ht="12.75">
      <c r="B39" s="90" t="s">
        <v>45</v>
      </c>
      <c r="C39" s="126">
        <v>2104.85</v>
      </c>
      <c r="D39" s="91">
        <f t="shared" si="4"/>
        <v>0.34999999999990905</v>
      </c>
      <c r="E39" s="91">
        <f>D39*E16</f>
        <v>1679.9999999995634</v>
      </c>
      <c r="F39" s="126">
        <v>943.01</v>
      </c>
      <c r="G39" s="126">
        <f t="shared" si="0"/>
        <v>0.11000000000001364</v>
      </c>
      <c r="H39" s="91">
        <f>G39*H16</f>
        <v>528.0000000000655</v>
      </c>
      <c r="I39" s="126">
        <f t="shared" si="1"/>
        <v>0.31428571428583496</v>
      </c>
      <c r="J39" s="126">
        <f t="shared" si="2"/>
        <v>0.9539937169012226</v>
      </c>
      <c r="K39" s="117">
        <f t="shared" si="3"/>
        <v>1761.0178874726407</v>
      </c>
    </row>
    <row r="40" spans="2:11" ht="12.75">
      <c r="B40" s="90" t="s">
        <v>46</v>
      </c>
      <c r="C40" s="126">
        <v>2105.11</v>
      </c>
      <c r="D40" s="91">
        <f t="shared" si="4"/>
        <v>0.2600000000002183</v>
      </c>
      <c r="E40" s="91">
        <f>D40*E16</f>
        <v>1248.0000000010477</v>
      </c>
      <c r="F40" s="126">
        <v>943.09</v>
      </c>
      <c r="G40" s="126">
        <f t="shared" si="0"/>
        <v>0.08000000000004093</v>
      </c>
      <c r="H40" s="91">
        <f>G40*H16</f>
        <v>384.00000000019645</v>
      </c>
      <c r="I40" s="126">
        <f t="shared" si="1"/>
        <v>0.3076923076922068</v>
      </c>
      <c r="J40" s="126">
        <f t="shared" si="2"/>
        <v>0.9557790087219772</v>
      </c>
      <c r="K40" s="117">
        <f t="shared" si="3"/>
        <v>1305.7411688396617</v>
      </c>
    </row>
    <row r="41" spans="2:11" ht="12.75">
      <c r="B41" s="90" t="s">
        <v>47</v>
      </c>
      <c r="C41" s="126">
        <v>2105.52</v>
      </c>
      <c r="D41" s="91">
        <f t="shared" si="4"/>
        <v>0.4099999999998545</v>
      </c>
      <c r="E41" s="91">
        <f>D41*E16</f>
        <v>1967.9999999993015</v>
      </c>
      <c r="F41" s="126">
        <v>943.18</v>
      </c>
      <c r="G41" s="126">
        <f t="shared" si="0"/>
        <v>0.08999999999991815</v>
      </c>
      <c r="H41" s="91">
        <f>G41*H16</f>
        <v>431.9999999996071</v>
      </c>
      <c r="I41" s="126">
        <f t="shared" si="1"/>
        <v>0.21951219512182948</v>
      </c>
      <c r="J41" s="126">
        <f t="shared" si="2"/>
        <v>0.9767443431719087</v>
      </c>
      <c r="K41" s="117">
        <f t="shared" si="3"/>
        <v>2014.8568187335077</v>
      </c>
    </row>
    <row r="42" spans="2:11" ht="12.75">
      <c r="B42" s="90" t="s">
        <v>48</v>
      </c>
      <c r="C42" s="126">
        <v>2105.81</v>
      </c>
      <c r="D42" s="91">
        <f t="shared" si="4"/>
        <v>0.2899999999999636</v>
      </c>
      <c r="E42" s="91">
        <f>D42*E16</f>
        <v>1391.9999999998254</v>
      </c>
      <c r="F42" s="126">
        <v>943.24</v>
      </c>
      <c r="G42" s="126">
        <f t="shared" si="0"/>
        <v>0.06000000000005912</v>
      </c>
      <c r="H42" s="91">
        <f>G42*H16</f>
        <v>288.00000000028376</v>
      </c>
      <c r="I42" s="126">
        <f t="shared" si="1"/>
        <v>0.20689655172436774</v>
      </c>
      <c r="J42" s="126">
        <f t="shared" si="2"/>
        <v>0.9792604195070581</v>
      </c>
      <c r="K42" s="117">
        <f t="shared" si="3"/>
        <v>1421.4809179161277</v>
      </c>
    </row>
    <row r="43" spans="2:11" ht="12.75">
      <c r="B43" s="90" t="s">
        <v>49</v>
      </c>
      <c r="C43" s="126">
        <v>2106.11</v>
      </c>
      <c r="D43" s="91">
        <f t="shared" si="4"/>
        <v>0.3000000000001819</v>
      </c>
      <c r="E43" s="91">
        <f>D43*E16</f>
        <v>1440.0000000008731</v>
      </c>
      <c r="F43" s="126">
        <v>943.31</v>
      </c>
      <c r="G43" s="126">
        <f t="shared" si="0"/>
        <v>0.06999999999993634</v>
      </c>
      <c r="H43" s="91">
        <f>G43*H16</f>
        <v>335.9999999996944</v>
      </c>
      <c r="I43" s="126">
        <f t="shared" si="1"/>
        <v>0.23333333333297965</v>
      </c>
      <c r="J43" s="126">
        <f t="shared" si="2"/>
        <v>0.9738412097418695</v>
      </c>
      <c r="K43" s="117">
        <f t="shared" si="3"/>
        <v>1478.6804928727197</v>
      </c>
    </row>
    <row r="44" spans="2:11" ht="13.5" thickBot="1">
      <c r="B44" s="93" t="s">
        <v>50</v>
      </c>
      <c r="C44" s="307">
        <v>2106.41</v>
      </c>
      <c r="D44" s="94">
        <f t="shared" si="4"/>
        <v>0.29999999999972715</v>
      </c>
      <c r="E44" s="94">
        <f>D44*E16</f>
        <v>1439.9999999986903</v>
      </c>
      <c r="F44" s="307">
        <v>943.42</v>
      </c>
      <c r="G44" s="151">
        <f t="shared" si="0"/>
        <v>0.11000000000001364</v>
      </c>
      <c r="H44" s="94">
        <f>G44*H16</f>
        <v>528.0000000000655</v>
      </c>
      <c r="I44" s="151">
        <f t="shared" si="1"/>
        <v>0.3666666666670456</v>
      </c>
      <c r="J44" s="151">
        <f t="shared" si="2"/>
        <v>0.9388763158864937</v>
      </c>
      <c r="K44" s="120">
        <f t="shared" si="3"/>
        <v>1533.7483496311568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11375.999999999476</v>
      </c>
      <c r="D48" s="507"/>
      <c r="E48" s="118">
        <f>SUM(H21:H28)</f>
        <v>4320.000000000437</v>
      </c>
      <c r="F48" s="118">
        <f>C48/8</f>
        <v>1421.9999999999345</v>
      </c>
      <c r="G48" s="85">
        <f>E48/8</f>
        <v>540.0000000000546</v>
      </c>
      <c r="H48" s="510">
        <f>F48/K48</f>
        <v>1521.0798795592139</v>
      </c>
      <c r="I48" s="510"/>
      <c r="J48" s="510"/>
      <c r="K48" s="133">
        <f>COS(ATAN(G48/F48))</f>
        <v>0.9348621457092765</v>
      </c>
    </row>
    <row r="49" spans="2:11" ht="12.75">
      <c r="B49" s="129" t="s">
        <v>60</v>
      </c>
      <c r="C49" s="509">
        <f>SUM(E29:E36)</f>
        <v>13439.99999999869</v>
      </c>
      <c r="D49" s="509"/>
      <c r="E49" s="106">
        <f>SUM(H29:H36)</f>
        <v>4511.999999999716</v>
      </c>
      <c r="F49" s="106">
        <f>C49/8</f>
        <v>1679.9999999998363</v>
      </c>
      <c r="G49" s="91">
        <f>E49/8</f>
        <v>563.9999999999645</v>
      </c>
      <c r="H49" s="389">
        <f>F49/K49</f>
        <v>1772.1444636370393</v>
      </c>
      <c r="I49" s="389"/>
      <c r="J49" s="389"/>
      <c r="K49" s="134">
        <f>COS(ATAN(G49/F49))</f>
        <v>0.9480039773687008</v>
      </c>
    </row>
    <row r="50" spans="2:11" ht="12.75">
      <c r="B50" s="90" t="s">
        <v>61</v>
      </c>
      <c r="C50" s="509">
        <f>SUM(E37:E44)</f>
        <v>12816.00000000035</v>
      </c>
      <c r="D50" s="509"/>
      <c r="E50" s="106">
        <f>SUM(H37:H44)</f>
        <v>3695.9999999999127</v>
      </c>
      <c r="F50" s="106">
        <f>C50/8</f>
        <v>1602.0000000000437</v>
      </c>
      <c r="G50" s="91">
        <f>E50/8</f>
        <v>461.9999999999891</v>
      </c>
      <c r="H50" s="389">
        <f>F50/K50</f>
        <v>1667.2876176593318</v>
      </c>
      <c r="I50" s="389"/>
      <c r="J50" s="389"/>
      <c r="K50" s="134">
        <f>COS(ATAN(G50/F50))</f>
        <v>0.9608420185169108</v>
      </c>
    </row>
    <row r="51" spans="2:11" ht="13.5" thickBot="1">
      <c r="B51" s="93" t="s">
        <v>62</v>
      </c>
      <c r="C51" s="508">
        <f>SUM(E21:E44)</f>
        <v>37631.999999998516</v>
      </c>
      <c r="D51" s="508"/>
      <c r="E51" s="107">
        <f>SUM(H21:H44)</f>
        <v>12528.000000000065</v>
      </c>
      <c r="F51" s="107">
        <f>C51/24</f>
        <v>1567.9999999999382</v>
      </c>
      <c r="G51" s="94">
        <f>E51/24</f>
        <v>522.0000000000027</v>
      </c>
      <c r="H51" s="399">
        <f>F51/K51</f>
        <v>1652.6064262248917</v>
      </c>
      <c r="I51" s="399"/>
      <c r="J51" s="399"/>
      <c r="K51" s="135">
        <f>COS(ATAN(G51/F51))</f>
        <v>0.9488042495282902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20.25" customHeight="1" thickBot="1">
      <c r="B60" s="542" t="s">
        <v>51</v>
      </c>
      <c r="C60" s="543"/>
      <c r="D60" s="543"/>
      <c r="E60" s="544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5904.000000000087</v>
      </c>
      <c r="D64" s="392"/>
      <c r="E64" s="96">
        <f>SUM(H20:H24)</f>
        <v>2352.0000000000437</v>
      </c>
      <c r="F64" s="97">
        <f aca="true" t="shared" si="5" ref="F64:F69">C64/4</f>
        <v>1476.0000000000218</v>
      </c>
      <c r="G64" s="98">
        <f aca="true" t="shared" si="6" ref="G64:G69">E64/4</f>
        <v>588.0000000000109</v>
      </c>
      <c r="H64" s="471">
        <f>F64/K64</f>
        <v>1588.8108760957289</v>
      </c>
      <c r="I64" s="472"/>
      <c r="J64" s="473"/>
      <c r="K64" s="163">
        <f>COS(ATAN(G64/F64))</f>
        <v>0.9289966617216749</v>
      </c>
    </row>
    <row r="65" spans="2:11" s="99" customFormat="1" ht="12" customHeight="1">
      <c r="B65" s="129" t="s">
        <v>191</v>
      </c>
      <c r="C65" s="396">
        <f>SUM(E25:E28)</f>
        <v>5471.999999999389</v>
      </c>
      <c r="D65" s="388"/>
      <c r="E65" s="100">
        <f>SUM(H25:H28)</f>
        <v>1968.000000000393</v>
      </c>
      <c r="F65" s="97">
        <f t="shared" si="5"/>
        <v>1367.9999999998472</v>
      </c>
      <c r="G65" s="98">
        <f t="shared" si="6"/>
        <v>492.0000000000982</v>
      </c>
      <c r="H65" s="389">
        <f aca="true" t="shared" si="7" ref="H65:H70">F65/K65</f>
        <v>1453.784027976535</v>
      </c>
      <c r="I65" s="389"/>
      <c r="J65" s="390"/>
      <c r="K65" s="163">
        <f aca="true" t="shared" si="8" ref="K65:K70">COS(ATAN(G65/F65))</f>
        <v>0.9409925915226299</v>
      </c>
    </row>
    <row r="66" spans="2:11" s="99" customFormat="1" ht="12" customHeight="1">
      <c r="B66" s="129" t="s">
        <v>192</v>
      </c>
      <c r="C66" s="396">
        <f>SUM(E29:E32)</f>
        <v>6336.000000000786</v>
      </c>
      <c r="D66" s="388"/>
      <c r="E66" s="100">
        <f>SUM(H29:H32)</f>
        <v>2015.9999999998035</v>
      </c>
      <c r="F66" s="97">
        <f t="shared" si="5"/>
        <v>1584.0000000001965</v>
      </c>
      <c r="G66" s="98">
        <f t="shared" si="6"/>
        <v>503.9999999999509</v>
      </c>
      <c r="H66" s="389">
        <f t="shared" si="7"/>
        <v>1662.2490788087605</v>
      </c>
      <c r="I66" s="389"/>
      <c r="J66" s="390"/>
      <c r="K66" s="163">
        <f t="shared" si="8"/>
        <v>0.9529257800132813</v>
      </c>
    </row>
    <row r="67" spans="2:11" s="99" customFormat="1" ht="12" customHeight="1">
      <c r="B67" s="129" t="s">
        <v>193</v>
      </c>
      <c r="C67" s="396">
        <f>SUM(E33:E36)</f>
        <v>7103.9999999979045</v>
      </c>
      <c r="D67" s="388"/>
      <c r="E67" s="100">
        <f>SUM(H33:H36)</f>
        <v>2495.9999999999127</v>
      </c>
      <c r="F67" s="97">
        <f t="shared" si="5"/>
        <v>1775.9999999994761</v>
      </c>
      <c r="G67" s="98">
        <f t="shared" si="6"/>
        <v>623.9999999999782</v>
      </c>
      <c r="H67" s="389">
        <f t="shared" si="7"/>
        <v>1882.432468907746</v>
      </c>
      <c r="I67" s="389"/>
      <c r="J67" s="390"/>
      <c r="K67" s="163">
        <f t="shared" si="8"/>
        <v>0.9434601396511049</v>
      </c>
    </row>
    <row r="68" spans="2:11" s="99" customFormat="1" ht="12" customHeight="1">
      <c r="B68" s="129" t="s">
        <v>194</v>
      </c>
      <c r="C68" s="396">
        <f>SUM(E37:E40)</f>
        <v>6576.000000001659</v>
      </c>
      <c r="D68" s="388"/>
      <c r="E68" s="100">
        <f>SUM(H37:H40)</f>
        <v>2112.000000000262</v>
      </c>
      <c r="F68" s="97">
        <f t="shared" si="5"/>
        <v>1644.0000000004147</v>
      </c>
      <c r="G68" s="98">
        <f t="shared" si="6"/>
        <v>528.0000000000655</v>
      </c>
      <c r="H68" s="389">
        <f t="shared" si="7"/>
        <v>1726.7078502171214</v>
      </c>
      <c r="I68" s="389"/>
      <c r="J68" s="390"/>
      <c r="K68" s="163">
        <f t="shared" si="8"/>
        <v>0.9521008431123384</v>
      </c>
    </row>
    <row r="69" spans="2:11" s="99" customFormat="1" ht="12" customHeight="1">
      <c r="B69" s="90" t="s">
        <v>195</v>
      </c>
      <c r="C69" s="396">
        <f>SUM(E41:E44)</f>
        <v>6239.99999999869</v>
      </c>
      <c r="D69" s="388"/>
      <c r="E69" s="100">
        <f>SUM(H41:H44)</f>
        <v>1583.9999999996508</v>
      </c>
      <c r="F69" s="97">
        <f t="shared" si="5"/>
        <v>1559.9999999996726</v>
      </c>
      <c r="G69" s="98">
        <f t="shared" si="6"/>
        <v>395.9999999999127</v>
      </c>
      <c r="H69" s="389">
        <f t="shared" si="7"/>
        <v>1609.4769336647573</v>
      </c>
      <c r="I69" s="389"/>
      <c r="J69" s="390"/>
      <c r="K69" s="163">
        <f t="shared" si="8"/>
        <v>0.9692589979823902</v>
      </c>
    </row>
    <row r="70" spans="2:11" s="273" customFormat="1" ht="15.75" customHeight="1" thickBot="1">
      <c r="B70" s="268" t="s">
        <v>62</v>
      </c>
      <c r="C70" s="459">
        <f>SUM(C64:D69)</f>
        <v>37631.999999998516</v>
      </c>
      <c r="D70" s="460"/>
      <c r="E70" s="269">
        <f>SUM(E64:E69)</f>
        <v>12528.000000000065</v>
      </c>
      <c r="F70" s="270">
        <f>C70/24</f>
        <v>1567.9999999999382</v>
      </c>
      <c r="G70" s="271">
        <f>E70/24</f>
        <v>522.0000000000027</v>
      </c>
      <c r="H70" s="461">
        <f t="shared" si="7"/>
        <v>1652.6064262248917</v>
      </c>
      <c r="I70" s="462"/>
      <c r="J70" s="463"/>
      <c r="K70" s="272">
        <f t="shared" si="8"/>
        <v>0.9488042495282902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C64:D64"/>
    <mergeCell ref="H64:J64"/>
    <mergeCell ref="C65:D65"/>
    <mergeCell ref="H65:J65"/>
    <mergeCell ref="C66:D66"/>
    <mergeCell ref="H66:J66"/>
    <mergeCell ref="B61:B63"/>
    <mergeCell ref="C61:D63"/>
    <mergeCell ref="E61:E63"/>
    <mergeCell ref="F61:F63"/>
    <mergeCell ref="G61:G63"/>
    <mergeCell ref="H61:J63"/>
    <mergeCell ref="B60:E60"/>
    <mergeCell ref="H48:J48"/>
    <mergeCell ref="K45:K47"/>
    <mergeCell ref="K13:K19"/>
    <mergeCell ref="F45:J45"/>
    <mergeCell ref="H46:J47"/>
    <mergeCell ref="I13:I19"/>
    <mergeCell ref="H51:J51"/>
    <mergeCell ref="B55:D55"/>
    <mergeCell ref="F55:G55"/>
    <mergeCell ref="K60:K63"/>
    <mergeCell ref="C48:D48"/>
    <mergeCell ref="F60:J60"/>
    <mergeCell ref="B57:D57"/>
    <mergeCell ref="F57:G57"/>
    <mergeCell ref="C51:D51"/>
    <mergeCell ref="H49:J49"/>
    <mergeCell ref="H50:J50"/>
    <mergeCell ref="J13:J19"/>
    <mergeCell ref="C49:D49"/>
    <mergeCell ref="C50:D50"/>
    <mergeCell ref="F46:F47"/>
    <mergeCell ref="G46:G47"/>
    <mergeCell ref="B13:B19"/>
    <mergeCell ref="C46:D47"/>
    <mergeCell ref="B46:B47"/>
    <mergeCell ref="B45:E45"/>
    <mergeCell ref="E46:E47"/>
  </mergeCells>
  <printOptions/>
  <pageMargins left="0.75" right="0.06" top="0.52" bottom="1" header="0.5" footer="0.5"/>
  <pageSetup horizontalDpi="360" verticalDpi="360" orientation="portrait" paperSize="9" scale="96" r:id="rId1"/>
  <rowBreaks count="1" manualBreakCount="1">
    <brk id="5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BF16384"/>
    </sheetView>
  </sheetViews>
  <sheetFormatPr defaultColWidth="9.140625" defaultRowHeight="12.75"/>
  <cols>
    <col min="1" max="1" width="2.140625" style="0" customWidth="1"/>
    <col min="2" max="2" width="6.00390625" style="0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10" width="7.28125" style="0" customWidth="1"/>
    <col min="11" max="11" width="14.140625" style="0" customWidth="1"/>
  </cols>
  <sheetData>
    <row r="2" spans="2:11" ht="13.5" customHeight="1">
      <c r="B2" s="65" t="s">
        <v>196</v>
      </c>
      <c r="H2" t="s">
        <v>145</v>
      </c>
      <c r="J2" s="1"/>
      <c r="K2" s="172">
        <v>47</v>
      </c>
    </row>
    <row r="3" spans="2:10" ht="13.5" customHeight="1">
      <c r="B3" s="64" t="s">
        <v>125</v>
      </c>
      <c r="H3" t="s">
        <v>149</v>
      </c>
      <c r="J3" s="170" t="s">
        <v>238</v>
      </c>
    </row>
    <row r="4" spans="2:11" ht="13.5" customHeight="1">
      <c r="B4" t="s">
        <v>126</v>
      </c>
      <c r="H4" t="s">
        <v>146</v>
      </c>
      <c r="J4" s="1"/>
      <c r="K4" s="172">
        <v>23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129</v>
      </c>
      <c r="F9" s="1" t="s">
        <v>262</v>
      </c>
    </row>
    <row r="11" ht="12.75">
      <c r="E11" t="s">
        <v>7</v>
      </c>
    </row>
    <row r="12" spans="2:8" ht="13.5" thickBot="1">
      <c r="B12" t="s">
        <v>176</v>
      </c>
      <c r="E12" s="260"/>
      <c r="H12" s="260"/>
    </row>
    <row r="13" spans="2:11" ht="13.5" customHeight="1">
      <c r="B13" s="417" t="s">
        <v>25</v>
      </c>
      <c r="C13" s="17" t="s">
        <v>9</v>
      </c>
      <c r="D13" s="4"/>
      <c r="E13" s="310" t="s">
        <v>214</v>
      </c>
      <c r="F13" s="3" t="s">
        <v>16</v>
      </c>
      <c r="G13" s="4"/>
      <c r="H13" s="310" t="s">
        <v>214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12000</v>
      </c>
      <c r="F16" s="6" t="s">
        <v>19</v>
      </c>
      <c r="G16" s="7"/>
      <c r="H16" s="32">
        <v>12000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231" t="s">
        <v>26</v>
      </c>
      <c r="C20" s="301">
        <v>1276.15</v>
      </c>
      <c r="D20" s="166"/>
      <c r="E20" s="118"/>
      <c r="F20" s="301">
        <v>489.5</v>
      </c>
      <c r="G20" s="166"/>
      <c r="H20" s="140"/>
      <c r="I20" s="89"/>
      <c r="J20" s="89"/>
      <c r="K20" s="89"/>
    </row>
    <row r="21" spans="2:11" ht="12.75">
      <c r="B21" s="232" t="s">
        <v>27</v>
      </c>
      <c r="C21" s="302">
        <v>1276.27</v>
      </c>
      <c r="D21" s="126">
        <f>C21-C20</f>
        <v>0.11999999999989086</v>
      </c>
      <c r="E21" s="91">
        <f>D21*E16</f>
        <v>1439.9999999986903</v>
      </c>
      <c r="F21" s="302">
        <v>489.54</v>
      </c>
      <c r="G21" s="126">
        <f aca="true" t="shared" si="0" ref="G21:G44">F21-F20</f>
        <v>0.040000000000020464</v>
      </c>
      <c r="H21" s="113">
        <f>G21*H16</f>
        <v>480.00000000024556</v>
      </c>
      <c r="I21" s="222">
        <f aca="true" t="shared" si="1" ref="I21:I44">H21/E21</f>
        <v>0.33333333333380705</v>
      </c>
      <c r="J21" s="222">
        <f aca="true" t="shared" si="2" ref="J21:J44">COS(ATAN(I21))</f>
        <v>0.948683298050379</v>
      </c>
      <c r="K21" s="114">
        <f aca="true" t="shared" si="3" ref="K21:K44">E21/J21</f>
        <v>1517.8932768796572</v>
      </c>
    </row>
    <row r="22" spans="2:11" ht="12.75">
      <c r="B22" s="232" t="s">
        <v>28</v>
      </c>
      <c r="C22" s="302">
        <v>1276.39</v>
      </c>
      <c r="D22" s="126">
        <f>C22-C21</f>
        <v>0.12000000000011823</v>
      </c>
      <c r="E22" s="91">
        <f>D22*E16</f>
        <v>1440.0000000014188</v>
      </c>
      <c r="F22" s="302">
        <v>489.59</v>
      </c>
      <c r="G22" s="126">
        <f t="shared" si="0"/>
        <v>0.049999999999954525</v>
      </c>
      <c r="H22" s="113">
        <f>G22*H16</f>
        <v>599.9999999994543</v>
      </c>
      <c r="I22" s="222">
        <f t="shared" si="1"/>
        <v>0.41666666666587715</v>
      </c>
      <c r="J22" s="222">
        <f t="shared" si="2"/>
        <v>0.9230769230771818</v>
      </c>
      <c r="K22" s="114">
        <f t="shared" si="3"/>
        <v>1560.0000000010998</v>
      </c>
    </row>
    <row r="23" spans="2:11" ht="12.75">
      <c r="B23" s="232" t="s">
        <v>29</v>
      </c>
      <c r="C23" s="302">
        <v>1276.56</v>
      </c>
      <c r="D23" s="126">
        <f aca="true" t="shared" si="4" ref="D23:D44">C23-C22</f>
        <v>0.16999999999984539</v>
      </c>
      <c r="E23" s="91">
        <f>D23*E16</f>
        <v>2039.9999999981446</v>
      </c>
      <c r="F23" s="302">
        <v>489.63</v>
      </c>
      <c r="G23" s="126">
        <f t="shared" si="0"/>
        <v>0.040000000000020464</v>
      </c>
      <c r="H23" s="113">
        <f>G23*H16</f>
        <v>480.00000000024556</v>
      </c>
      <c r="I23" s="222">
        <f t="shared" si="1"/>
        <v>0.2352941176473932</v>
      </c>
      <c r="J23" s="222">
        <f t="shared" si="2"/>
        <v>0.9734171683335034</v>
      </c>
      <c r="K23" s="114">
        <f t="shared" si="3"/>
        <v>2095.709903587008</v>
      </c>
    </row>
    <row r="24" spans="2:11" ht="12.75">
      <c r="B24" s="232" t="s">
        <v>30</v>
      </c>
      <c r="C24" s="302">
        <v>1276.77</v>
      </c>
      <c r="D24" s="126">
        <f t="shared" si="4"/>
        <v>0.21000000000003638</v>
      </c>
      <c r="E24" s="91">
        <f>D24*E16</f>
        <v>2520.0000000004366</v>
      </c>
      <c r="F24" s="302">
        <v>489.69</v>
      </c>
      <c r="G24" s="126">
        <f t="shared" si="0"/>
        <v>0.060000000000002274</v>
      </c>
      <c r="H24" s="113">
        <f>G24*H16</f>
        <v>720.0000000000273</v>
      </c>
      <c r="I24" s="222">
        <f t="shared" si="1"/>
        <v>0.28571428571424706</v>
      </c>
      <c r="J24" s="222">
        <f t="shared" si="2"/>
        <v>0.9615239476408329</v>
      </c>
      <c r="K24" s="114">
        <f t="shared" si="3"/>
        <v>2620.839560141414</v>
      </c>
    </row>
    <row r="25" spans="2:11" ht="12.75">
      <c r="B25" s="232" t="s">
        <v>31</v>
      </c>
      <c r="C25" s="302">
        <v>1276.89</v>
      </c>
      <c r="D25" s="126">
        <f t="shared" si="4"/>
        <v>0.12000000000011823</v>
      </c>
      <c r="E25" s="91">
        <f>D25*E16</f>
        <v>1440.0000000014188</v>
      </c>
      <c r="F25" s="302">
        <v>489.72</v>
      </c>
      <c r="G25" s="126">
        <f t="shared" si="0"/>
        <v>0.03000000000002956</v>
      </c>
      <c r="H25" s="113">
        <f>G25*H16</f>
        <v>360.0000000003547</v>
      </c>
      <c r="I25" s="222">
        <f t="shared" si="1"/>
        <v>0.25</v>
      </c>
      <c r="J25" s="222">
        <f t="shared" si="2"/>
        <v>0.9701425001453319</v>
      </c>
      <c r="K25" s="114">
        <f t="shared" si="3"/>
        <v>1484.3180252238203</v>
      </c>
    </row>
    <row r="26" spans="2:11" ht="12.75">
      <c r="B26" s="232" t="s">
        <v>32</v>
      </c>
      <c r="C26" s="302">
        <v>1277.09</v>
      </c>
      <c r="D26" s="126">
        <f t="shared" si="4"/>
        <v>0.1999999999998181</v>
      </c>
      <c r="E26" s="91">
        <f>D26*E16</f>
        <v>2399.999999997817</v>
      </c>
      <c r="F26" s="302">
        <v>489.76</v>
      </c>
      <c r="G26" s="126">
        <f t="shared" si="0"/>
        <v>0.03999999999996362</v>
      </c>
      <c r="H26" s="113">
        <f>G26*H16</f>
        <v>479.99999999956344</v>
      </c>
      <c r="I26" s="222">
        <f t="shared" si="1"/>
        <v>0.2</v>
      </c>
      <c r="J26" s="222">
        <f t="shared" si="2"/>
        <v>0.9805806756909201</v>
      </c>
      <c r="K26" s="114">
        <f t="shared" si="3"/>
        <v>2447.5293665223107</v>
      </c>
    </row>
    <row r="27" spans="2:11" ht="12.75">
      <c r="B27" s="232" t="s">
        <v>33</v>
      </c>
      <c r="C27" s="302">
        <v>1277.26</v>
      </c>
      <c r="D27" s="126">
        <f t="shared" si="4"/>
        <v>0.17000000000007276</v>
      </c>
      <c r="E27" s="91">
        <f>D27*E16</f>
        <v>2040.0000000008731</v>
      </c>
      <c r="F27" s="302">
        <v>489.79</v>
      </c>
      <c r="G27" s="126">
        <f t="shared" si="0"/>
        <v>0.03000000000002956</v>
      </c>
      <c r="H27" s="113">
        <f>G27*H16</f>
        <v>360.0000000003547</v>
      </c>
      <c r="I27" s="222">
        <f t="shared" si="1"/>
        <v>0.17647058823539247</v>
      </c>
      <c r="J27" s="222">
        <f t="shared" si="2"/>
        <v>0.9847835588179202</v>
      </c>
      <c r="K27" s="114">
        <f t="shared" si="3"/>
        <v>2071.52118019677</v>
      </c>
    </row>
    <row r="28" spans="2:11" ht="12.75">
      <c r="B28" s="232" t="s">
        <v>34</v>
      </c>
      <c r="C28" s="302">
        <v>1277.48</v>
      </c>
      <c r="D28" s="126">
        <f t="shared" si="4"/>
        <v>0.22000000000002728</v>
      </c>
      <c r="E28" s="91">
        <f>D28*E16</f>
        <v>2640.0000000003274</v>
      </c>
      <c r="F28" s="302">
        <v>489.83</v>
      </c>
      <c r="G28" s="126">
        <f t="shared" si="0"/>
        <v>0.03999999999996362</v>
      </c>
      <c r="H28" s="113">
        <f>G28*H16</f>
        <v>479.99999999956344</v>
      </c>
      <c r="I28" s="222">
        <f t="shared" si="1"/>
        <v>0.18181818181799392</v>
      </c>
      <c r="J28" s="222">
        <f t="shared" si="2"/>
        <v>0.98386991009994</v>
      </c>
      <c r="K28" s="114">
        <f t="shared" si="3"/>
        <v>2683.281572999992</v>
      </c>
    </row>
    <row r="29" spans="2:11" ht="12.75">
      <c r="B29" s="232" t="s">
        <v>35</v>
      </c>
      <c r="C29" s="302">
        <v>1277.69</v>
      </c>
      <c r="D29" s="126">
        <f t="shared" si="4"/>
        <v>0.21000000000003638</v>
      </c>
      <c r="E29" s="91">
        <f>D29*E16</f>
        <v>2520.0000000004366</v>
      </c>
      <c r="F29" s="302">
        <v>489.94</v>
      </c>
      <c r="G29" s="126">
        <f t="shared" si="0"/>
        <v>0.11000000000001364</v>
      </c>
      <c r="H29" s="113">
        <f>G29*H16</f>
        <v>1320.0000000001637</v>
      </c>
      <c r="I29" s="222">
        <f t="shared" si="1"/>
        <v>0.5238095238094981</v>
      </c>
      <c r="J29" s="222">
        <f t="shared" si="2"/>
        <v>0.8858315352801648</v>
      </c>
      <c r="K29" s="114">
        <f t="shared" si="3"/>
        <v>2844.78470187159</v>
      </c>
    </row>
    <row r="30" spans="2:11" ht="12.75">
      <c r="B30" s="232" t="s">
        <v>36</v>
      </c>
      <c r="C30" s="302">
        <v>1278.03</v>
      </c>
      <c r="D30" s="126">
        <f t="shared" si="4"/>
        <v>0.33999999999991815</v>
      </c>
      <c r="E30" s="91">
        <f>D30*E16</f>
        <v>4079.9999999990177</v>
      </c>
      <c r="F30" s="302">
        <v>490.02</v>
      </c>
      <c r="G30" s="126">
        <f t="shared" si="0"/>
        <v>0.07999999999998408</v>
      </c>
      <c r="H30" s="113">
        <f>G30*H16</f>
        <v>959.999999999809</v>
      </c>
      <c r="I30" s="222">
        <f t="shared" si="1"/>
        <v>0.23529411764706865</v>
      </c>
      <c r="J30" s="222">
        <f t="shared" si="2"/>
        <v>0.9734171683335738</v>
      </c>
      <c r="K30" s="114">
        <f t="shared" si="3"/>
        <v>4191.419807176516</v>
      </c>
    </row>
    <row r="31" spans="2:11" ht="12.75">
      <c r="B31" s="232" t="s">
        <v>37</v>
      </c>
      <c r="C31" s="302">
        <v>1278.18</v>
      </c>
      <c r="D31" s="126">
        <f t="shared" si="4"/>
        <v>0.15000000000009095</v>
      </c>
      <c r="E31" s="91">
        <f>D31*E16</f>
        <v>1800.0000000010914</v>
      </c>
      <c r="F31" s="302">
        <v>490.06</v>
      </c>
      <c r="G31" s="126">
        <f t="shared" si="0"/>
        <v>0.040000000000020464</v>
      </c>
      <c r="H31" s="113">
        <f>G31*H16</f>
        <v>480.00000000024556</v>
      </c>
      <c r="I31" s="222">
        <f t="shared" si="1"/>
        <v>0.2666666666666414</v>
      </c>
      <c r="J31" s="222">
        <f t="shared" si="2"/>
        <v>0.9662349396012524</v>
      </c>
      <c r="K31" s="114">
        <f t="shared" si="3"/>
        <v>1862.9009635523207</v>
      </c>
    </row>
    <row r="32" spans="2:11" ht="12.75">
      <c r="B32" s="232" t="s">
        <v>38</v>
      </c>
      <c r="C32" s="302">
        <v>1278.41</v>
      </c>
      <c r="D32" s="126">
        <f t="shared" si="4"/>
        <v>0.2300000000000182</v>
      </c>
      <c r="E32" s="91">
        <f>D32*E16</f>
        <v>2760.0000000002183</v>
      </c>
      <c r="F32" s="302">
        <v>490.12</v>
      </c>
      <c r="G32" s="126">
        <f t="shared" si="0"/>
        <v>0.060000000000002274</v>
      </c>
      <c r="H32" s="113">
        <f>G32*H16</f>
        <v>720.0000000000273</v>
      </c>
      <c r="I32" s="222">
        <f t="shared" si="1"/>
        <v>0.2608695652173806</v>
      </c>
      <c r="J32" s="222">
        <f t="shared" si="2"/>
        <v>0.9676172723968464</v>
      </c>
      <c r="K32" s="114">
        <f t="shared" si="3"/>
        <v>2852.3674377613493</v>
      </c>
    </row>
    <row r="33" spans="2:11" ht="12.75">
      <c r="B33" s="232" t="s">
        <v>39</v>
      </c>
      <c r="C33" s="302">
        <v>1278.67</v>
      </c>
      <c r="D33" s="126">
        <f t="shared" si="4"/>
        <v>0.2599999999999909</v>
      </c>
      <c r="E33" s="91">
        <f>D33*E16</f>
        <v>3119.999999999891</v>
      </c>
      <c r="F33" s="302">
        <v>490.19</v>
      </c>
      <c r="G33" s="126">
        <f t="shared" si="0"/>
        <v>0.06999999999999318</v>
      </c>
      <c r="H33" s="113">
        <f>G33*H16</f>
        <v>839.9999999999181</v>
      </c>
      <c r="I33" s="222">
        <f t="shared" si="1"/>
        <v>0.2692307692307524</v>
      </c>
      <c r="J33" s="222">
        <f t="shared" si="2"/>
        <v>0.9656157585206737</v>
      </c>
      <c r="K33" s="114">
        <f t="shared" si="3"/>
        <v>3231.098884280576</v>
      </c>
    </row>
    <row r="34" spans="2:11" ht="12.75">
      <c r="B34" s="232" t="s">
        <v>40</v>
      </c>
      <c r="C34" s="302">
        <v>1278.89</v>
      </c>
      <c r="D34" s="126">
        <f t="shared" si="4"/>
        <v>0.22000000000002728</v>
      </c>
      <c r="E34" s="91">
        <f>D34*E16</f>
        <v>2640.0000000003274</v>
      </c>
      <c r="F34" s="302">
        <v>490.25</v>
      </c>
      <c r="G34" s="126">
        <f t="shared" si="0"/>
        <v>0.060000000000002274</v>
      </c>
      <c r="H34" s="113">
        <f>G34*H16</f>
        <v>720.0000000000273</v>
      </c>
      <c r="I34" s="222">
        <f t="shared" si="1"/>
        <v>0.2727272727272492</v>
      </c>
      <c r="J34" s="222">
        <f t="shared" si="2"/>
        <v>0.9647638212377379</v>
      </c>
      <c r="K34" s="114">
        <f t="shared" si="3"/>
        <v>2736.421020238254</v>
      </c>
    </row>
    <row r="35" spans="2:11" ht="12.75">
      <c r="B35" s="232" t="s">
        <v>41</v>
      </c>
      <c r="C35" s="302">
        <v>1279.2</v>
      </c>
      <c r="D35" s="126">
        <f t="shared" si="4"/>
        <v>0.30999999999994543</v>
      </c>
      <c r="E35" s="91">
        <f>D35*E16</f>
        <v>3719.999999999345</v>
      </c>
      <c r="F35" s="302">
        <v>490.33</v>
      </c>
      <c r="G35" s="126">
        <f t="shared" si="0"/>
        <v>0.07999999999998408</v>
      </c>
      <c r="H35" s="113">
        <f>G35*H16</f>
        <v>959.999999999809</v>
      </c>
      <c r="I35" s="222">
        <f t="shared" si="1"/>
        <v>0.25806451612902637</v>
      </c>
      <c r="J35" s="222">
        <f t="shared" si="2"/>
        <v>0.9682773237093589</v>
      </c>
      <c r="K35" s="114">
        <f t="shared" si="3"/>
        <v>3841.8745424590275</v>
      </c>
    </row>
    <row r="36" spans="2:11" ht="12.75">
      <c r="B36" s="232" t="s">
        <v>42</v>
      </c>
      <c r="C36" s="302">
        <v>1279.36</v>
      </c>
      <c r="D36" s="126">
        <f t="shared" si="4"/>
        <v>0.15999999999985448</v>
      </c>
      <c r="E36" s="91">
        <f>D36*E16</f>
        <v>1919.9999999982538</v>
      </c>
      <c r="F36" s="302">
        <v>490.37</v>
      </c>
      <c r="G36" s="126">
        <f t="shared" si="0"/>
        <v>0.040000000000020464</v>
      </c>
      <c r="H36" s="113">
        <f>G36*H16</f>
        <v>480.00000000024556</v>
      </c>
      <c r="I36" s="222">
        <f t="shared" si="1"/>
        <v>0.25000000000035527</v>
      </c>
      <c r="J36" s="222">
        <f t="shared" si="2"/>
        <v>0.9701425001452508</v>
      </c>
      <c r="K36" s="114">
        <f t="shared" si="3"/>
        <v>1979.0907002948425</v>
      </c>
    </row>
    <row r="37" spans="2:11" ht="12.75">
      <c r="B37" s="232" t="s">
        <v>43</v>
      </c>
      <c r="C37" s="302">
        <v>1279.55</v>
      </c>
      <c r="D37" s="126">
        <f t="shared" si="4"/>
        <v>0.19000000000005457</v>
      </c>
      <c r="E37" s="91">
        <f>D37*E16</f>
        <v>2280.000000000655</v>
      </c>
      <c r="F37" s="302">
        <v>490.42</v>
      </c>
      <c r="G37" s="126">
        <f t="shared" si="0"/>
        <v>0.05000000000001137</v>
      </c>
      <c r="H37" s="113">
        <f>G37*H16</f>
        <v>600.0000000001364</v>
      </c>
      <c r="I37" s="222">
        <f t="shared" si="1"/>
        <v>0.2631578947368264</v>
      </c>
      <c r="J37" s="222">
        <f t="shared" si="2"/>
        <v>0.9670745372626501</v>
      </c>
      <c r="K37" s="114">
        <f t="shared" si="3"/>
        <v>2357.625924527288</v>
      </c>
    </row>
    <row r="38" spans="2:11" ht="12.75">
      <c r="B38" s="232" t="s">
        <v>44</v>
      </c>
      <c r="C38" s="302">
        <v>1279.86</v>
      </c>
      <c r="D38" s="126">
        <f t="shared" si="4"/>
        <v>0.30999999999994543</v>
      </c>
      <c r="E38" s="91">
        <f>D38*E16</f>
        <v>3719.999999999345</v>
      </c>
      <c r="F38" s="302">
        <v>490.5</v>
      </c>
      <c r="G38" s="126">
        <f t="shared" si="0"/>
        <v>0.07999999999998408</v>
      </c>
      <c r="H38" s="113">
        <f>G38*H16</f>
        <v>959.999999999809</v>
      </c>
      <c r="I38" s="222">
        <f t="shared" si="1"/>
        <v>0.25806451612902637</v>
      </c>
      <c r="J38" s="222">
        <f t="shared" si="2"/>
        <v>0.9682773237093589</v>
      </c>
      <c r="K38" s="114">
        <f t="shared" si="3"/>
        <v>3841.8745424590275</v>
      </c>
    </row>
    <row r="39" spans="2:11" ht="12.75">
      <c r="B39" s="232" t="s">
        <v>45</v>
      </c>
      <c r="C39" s="302">
        <v>1280.12</v>
      </c>
      <c r="D39" s="126">
        <f t="shared" si="4"/>
        <v>0.2599999999999909</v>
      </c>
      <c r="E39" s="91">
        <f>D39*E16</f>
        <v>3119.999999999891</v>
      </c>
      <c r="F39" s="302">
        <v>490.56</v>
      </c>
      <c r="G39" s="126">
        <f t="shared" si="0"/>
        <v>0.060000000000002274</v>
      </c>
      <c r="H39" s="113">
        <f>G39*H16</f>
        <v>720.0000000000273</v>
      </c>
      <c r="I39" s="222">
        <f t="shared" si="1"/>
        <v>0.23076923076924757</v>
      </c>
      <c r="J39" s="222">
        <f t="shared" si="2"/>
        <v>0.9743911956946163</v>
      </c>
      <c r="K39" s="114">
        <f t="shared" si="3"/>
        <v>3201.99937539022</v>
      </c>
    </row>
    <row r="40" spans="2:11" ht="12.75">
      <c r="B40" s="232" t="s">
        <v>46</v>
      </c>
      <c r="C40" s="302">
        <v>1280.31</v>
      </c>
      <c r="D40" s="126">
        <f t="shared" si="4"/>
        <v>0.19000000000005457</v>
      </c>
      <c r="E40" s="91">
        <f>D40*E16</f>
        <v>2280.000000000655</v>
      </c>
      <c r="F40" s="302">
        <v>490.6</v>
      </c>
      <c r="G40" s="126">
        <f t="shared" si="0"/>
        <v>0.040000000000020464</v>
      </c>
      <c r="H40" s="113">
        <f>G40*H16</f>
        <v>480.00000000024556</v>
      </c>
      <c r="I40" s="222">
        <f t="shared" si="1"/>
        <v>0.2105263157895209</v>
      </c>
      <c r="J40" s="222">
        <f t="shared" si="2"/>
        <v>0.9785497849867397</v>
      </c>
      <c r="K40" s="114">
        <f t="shared" si="3"/>
        <v>2329.978540674403</v>
      </c>
    </row>
    <row r="41" spans="2:11" ht="12.75">
      <c r="B41" s="232" t="s">
        <v>47</v>
      </c>
      <c r="C41" s="302">
        <v>1280.66</v>
      </c>
      <c r="D41" s="126">
        <f t="shared" si="4"/>
        <v>0.3500000000001364</v>
      </c>
      <c r="E41" s="91">
        <f>D41*E16</f>
        <v>4200.000000001637</v>
      </c>
      <c r="F41" s="302">
        <v>490.68</v>
      </c>
      <c r="G41" s="126">
        <f t="shared" si="0"/>
        <v>0.07999999999998408</v>
      </c>
      <c r="H41" s="113">
        <f>G41*H16</f>
        <v>959.999999999809</v>
      </c>
      <c r="I41" s="222">
        <f t="shared" si="1"/>
        <v>0.228571428571294</v>
      </c>
      <c r="J41" s="222">
        <f t="shared" si="2"/>
        <v>0.9748585065718958</v>
      </c>
      <c r="K41" s="114">
        <f t="shared" si="3"/>
        <v>4308.317537045452</v>
      </c>
    </row>
    <row r="42" spans="2:11" ht="12.75">
      <c r="B42" s="232" t="s">
        <v>48</v>
      </c>
      <c r="C42" s="302">
        <v>1280.84</v>
      </c>
      <c r="D42" s="126">
        <f t="shared" si="4"/>
        <v>0.1799999999998363</v>
      </c>
      <c r="E42" s="91">
        <f>D42*E16</f>
        <v>2159.9999999980355</v>
      </c>
      <c r="F42" s="302">
        <v>490.72</v>
      </c>
      <c r="G42" s="126">
        <f t="shared" si="0"/>
        <v>0.040000000000020464</v>
      </c>
      <c r="H42" s="113">
        <f>G42*H16</f>
        <v>480.00000000024556</v>
      </c>
      <c r="I42" s="222">
        <f t="shared" si="1"/>
        <v>0.222222222222538</v>
      </c>
      <c r="J42" s="222">
        <f t="shared" si="2"/>
        <v>0.9761870601838875</v>
      </c>
      <c r="K42" s="114">
        <f t="shared" si="3"/>
        <v>2212.6906697484287</v>
      </c>
    </row>
    <row r="43" spans="2:11" ht="12.75">
      <c r="B43" s="232" t="s">
        <v>49</v>
      </c>
      <c r="C43" s="302">
        <v>1281.03</v>
      </c>
      <c r="D43" s="126">
        <f t="shared" si="4"/>
        <v>0.19000000000005457</v>
      </c>
      <c r="E43" s="91">
        <f>D43*E16</f>
        <v>2280.000000000655</v>
      </c>
      <c r="F43" s="302">
        <v>490.77</v>
      </c>
      <c r="G43" s="126">
        <f t="shared" si="0"/>
        <v>0.049999999999954525</v>
      </c>
      <c r="H43" s="113">
        <f>G43*H16</f>
        <v>599.9999999994543</v>
      </c>
      <c r="I43" s="222">
        <f t="shared" si="1"/>
        <v>0.2631578947365272</v>
      </c>
      <c r="J43" s="222">
        <f t="shared" si="2"/>
        <v>0.9670745372627214</v>
      </c>
      <c r="K43" s="114">
        <f t="shared" si="3"/>
        <v>2357.6259245271144</v>
      </c>
    </row>
    <row r="44" spans="2:11" ht="13.5" thickBot="1">
      <c r="B44" s="233" t="s">
        <v>50</v>
      </c>
      <c r="C44" s="303">
        <v>1281.29</v>
      </c>
      <c r="D44" s="307">
        <f t="shared" si="4"/>
        <v>0.2599999999999909</v>
      </c>
      <c r="E44" s="122">
        <f>D44*E16</f>
        <v>3119.999999999891</v>
      </c>
      <c r="F44" s="303">
        <v>490.81</v>
      </c>
      <c r="G44" s="307">
        <f t="shared" si="0"/>
        <v>0.040000000000020464</v>
      </c>
      <c r="H44" s="145">
        <f>G44*H16</f>
        <v>480.00000000024556</v>
      </c>
      <c r="I44" s="223">
        <f t="shared" si="1"/>
        <v>0.15384615384623793</v>
      </c>
      <c r="J44" s="223">
        <f t="shared" si="2"/>
        <v>0.9883716976506047</v>
      </c>
      <c r="K44" s="115">
        <f t="shared" si="3"/>
        <v>3156.7071451117467</v>
      </c>
    </row>
    <row r="45" spans="2:11" ht="16.5" customHeight="1">
      <c r="B45" s="415" t="s">
        <v>51</v>
      </c>
      <c r="C45" s="497"/>
      <c r="D45" s="433"/>
      <c r="E45" s="480"/>
      <c r="F45" s="425" t="s">
        <v>52</v>
      </c>
      <c r="G45" s="434"/>
      <c r="H45" s="434"/>
      <c r="I45" s="434"/>
      <c r="J45" s="435"/>
      <c r="K45" s="417" t="s">
        <v>53</v>
      </c>
    </row>
    <row r="46" spans="2:11" ht="12.75" customHeight="1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1"/>
    </row>
    <row r="48" spans="2:11" ht="12.75">
      <c r="B48" s="127" t="s">
        <v>63</v>
      </c>
      <c r="C48" s="507">
        <f>SUM(E21:E28)</f>
        <v>15959.999999999127</v>
      </c>
      <c r="D48" s="507"/>
      <c r="E48" s="118">
        <f>SUM(H21:H28)</f>
        <v>3959.999999999809</v>
      </c>
      <c r="F48" s="118">
        <f>C48/8</f>
        <v>1994.9999999998909</v>
      </c>
      <c r="G48" s="85">
        <f>E48/8</f>
        <v>494.9999999999761</v>
      </c>
      <c r="H48" s="510">
        <f>F48/K48</f>
        <v>2055.492641679736</v>
      </c>
      <c r="I48" s="510"/>
      <c r="J48" s="510"/>
      <c r="K48" s="133">
        <f>COS(ATAN(G48/F48))</f>
        <v>0.9705702465417676</v>
      </c>
    </row>
    <row r="49" spans="2:11" ht="12.75">
      <c r="B49" s="129" t="s">
        <v>60</v>
      </c>
      <c r="C49" s="509">
        <f>SUM(E29:E36)</f>
        <v>22559.99999999858</v>
      </c>
      <c r="D49" s="509"/>
      <c r="E49" s="106">
        <f>SUM(H29:H36)</f>
        <v>6480.000000000246</v>
      </c>
      <c r="F49" s="106">
        <f>C49/8</f>
        <v>2819.9999999998226</v>
      </c>
      <c r="G49" s="91">
        <f>E49/8</f>
        <v>810.0000000000307</v>
      </c>
      <c r="H49" s="389">
        <f>F49/K49</f>
        <v>2934.0245397745143</v>
      </c>
      <c r="I49" s="389"/>
      <c r="J49" s="389"/>
      <c r="K49" s="134">
        <f>COS(ATAN(G49/F49))</f>
        <v>0.9611371553888044</v>
      </c>
    </row>
    <row r="50" spans="2:11" ht="12.75">
      <c r="B50" s="90" t="s">
        <v>61</v>
      </c>
      <c r="C50" s="509">
        <f>SUM(E37:E44)</f>
        <v>23160.000000000764</v>
      </c>
      <c r="D50" s="509"/>
      <c r="E50" s="106">
        <f>SUM(H37:H44)</f>
        <v>5279.999999999973</v>
      </c>
      <c r="F50" s="106">
        <f>C50/8</f>
        <v>2895.0000000000955</v>
      </c>
      <c r="G50" s="91">
        <f>E50/8</f>
        <v>659.9999999999966</v>
      </c>
      <c r="H50" s="389">
        <f>F50/K50</f>
        <v>2969.2802158099776</v>
      </c>
      <c r="I50" s="389"/>
      <c r="J50" s="389"/>
      <c r="K50" s="134">
        <f>COS(ATAN(G50/F50))</f>
        <v>0.974983763602244</v>
      </c>
    </row>
    <row r="51" spans="2:11" ht="13.5" thickBot="1">
      <c r="B51" s="93" t="s">
        <v>62</v>
      </c>
      <c r="C51" s="508">
        <f>SUM(E21:E44)</f>
        <v>61679.99999999847</v>
      </c>
      <c r="D51" s="508"/>
      <c r="E51" s="107">
        <f>SUM(H21:H44)</f>
        <v>15720.000000000027</v>
      </c>
      <c r="F51" s="131">
        <f>C51/24</f>
        <v>2569.9999999999363</v>
      </c>
      <c r="G51" s="120">
        <f>E51/24</f>
        <v>655.0000000000011</v>
      </c>
      <c r="H51" s="399">
        <f>F51/K51</f>
        <v>2652.1547843215476</v>
      </c>
      <c r="I51" s="399"/>
      <c r="J51" s="399"/>
      <c r="K51" s="135">
        <f>COS(ATAN(G51/F51))</f>
        <v>0.9690233824936325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20.25" customHeight="1" thickBot="1">
      <c r="B60" s="542" t="s">
        <v>51</v>
      </c>
      <c r="C60" s="543"/>
      <c r="D60" s="543"/>
      <c r="E60" s="544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7439.99999999869</v>
      </c>
      <c r="D64" s="392"/>
      <c r="E64" s="96">
        <f>SUM(H20:H24)</f>
        <v>2279.9999999999727</v>
      </c>
      <c r="F64" s="97">
        <f aca="true" t="shared" si="5" ref="F64:F69">C64/4</f>
        <v>1859.9999999996726</v>
      </c>
      <c r="G64" s="98">
        <f aca="true" t="shared" si="6" ref="G64:G69">E64/4</f>
        <v>569.9999999999932</v>
      </c>
      <c r="H64" s="471">
        <f>F64/K64</f>
        <v>1945.379140424502</v>
      </c>
      <c r="I64" s="472"/>
      <c r="J64" s="473"/>
      <c r="K64" s="163">
        <f>COS(ATAN(G64/F64))</f>
        <v>0.9561118248619656</v>
      </c>
    </row>
    <row r="65" spans="2:11" s="99" customFormat="1" ht="12" customHeight="1">
      <c r="B65" s="129" t="s">
        <v>191</v>
      </c>
      <c r="C65" s="396">
        <f>SUM(E25:E28)</f>
        <v>8520.000000000437</v>
      </c>
      <c r="D65" s="388"/>
      <c r="E65" s="100">
        <f>SUM(H25:H28)</f>
        <v>1679.9999999998363</v>
      </c>
      <c r="F65" s="97">
        <f t="shared" si="5"/>
        <v>2130.000000000109</v>
      </c>
      <c r="G65" s="98">
        <f t="shared" si="6"/>
        <v>419.9999999999591</v>
      </c>
      <c r="H65" s="389">
        <f aca="true" t="shared" si="7" ref="H65:H70">F65/K65</f>
        <v>2171.0135881657743</v>
      </c>
      <c r="I65" s="389"/>
      <c r="J65" s="390"/>
      <c r="K65" s="163">
        <f aca="true" t="shared" si="8" ref="K65:K70">COS(ATAN(G65/F65))</f>
        <v>0.9811085529868487</v>
      </c>
    </row>
    <row r="66" spans="2:11" s="99" customFormat="1" ht="12" customHeight="1">
      <c r="B66" s="129" t="s">
        <v>192</v>
      </c>
      <c r="C66" s="396">
        <f>SUM(E29:E32)</f>
        <v>11160.000000000764</v>
      </c>
      <c r="D66" s="388"/>
      <c r="E66" s="100">
        <f>SUM(H29:H32)</f>
        <v>3480.0000000002456</v>
      </c>
      <c r="F66" s="97">
        <f t="shared" si="5"/>
        <v>2790.000000000191</v>
      </c>
      <c r="G66" s="98">
        <f t="shared" si="6"/>
        <v>870.0000000000614</v>
      </c>
      <c r="H66" s="389">
        <f t="shared" si="7"/>
        <v>2922.4989307100136</v>
      </c>
      <c r="I66" s="389"/>
      <c r="J66" s="390"/>
      <c r="K66" s="163">
        <f t="shared" si="8"/>
        <v>0.9546624536565246</v>
      </c>
    </row>
    <row r="67" spans="2:11" s="99" customFormat="1" ht="12" customHeight="1">
      <c r="B67" s="129" t="s">
        <v>193</v>
      </c>
      <c r="C67" s="396">
        <f>SUM(E33:E36)</f>
        <v>11399.999999997817</v>
      </c>
      <c r="D67" s="388"/>
      <c r="E67" s="100">
        <f>SUM(H33:H36)</f>
        <v>3000</v>
      </c>
      <c r="F67" s="97">
        <f t="shared" si="5"/>
        <v>2849.9999999994543</v>
      </c>
      <c r="G67" s="98">
        <f t="shared" si="6"/>
        <v>750</v>
      </c>
      <c r="H67" s="389">
        <f t="shared" si="7"/>
        <v>2947.0324056577474</v>
      </c>
      <c r="I67" s="389"/>
      <c r="J67" s="390"/>
      <c r="K67" s="163">
        <f t="shared" si="8"/>
        <v>0.9670745372626344</v>
      </c>
    </row>
    <row r="68" spans="2:11" s="99" customFormat="1" ht="12" customHeight="1">
      <c r="B68" s="129" t="s">
        <v>194</v>
      </c>
      <c r="C68" s="396">
        <f>SUM(E37:E40)</f>
        <v>11400.000000000546</v>
      </c>
      <c r="D68" s="388"/>
      <c r="E68" s="100">
        <f>SUM(H37:H40)</f>
        <v>2760.0000000002183</v>
      </c>
      <c r="F68" s="97">
        <f t="shared" si="5"/>
        <v>2850.0000000001364</v>
      </c>
      <c r="G68" s="98">
        <f t="shared" si="6"/>
        <v>690.0000000000546</v>
      </c>
      <c r="H68" s="389">
        <f t="shared" si="7"/>
        <v>2932.3369519891216</v>
      </c>
      <c r="I68" s="389"/>
      <c r="J68" s="390"/>
      <c r="K68" s="163">
        <f t="shared" si="8"/>
        <v>0.9719210468179201</v>
      </c>
    </row>
    <row r="69" spans="2:11" s="99" customFormat="1" ht="12" customHeight="1">
      <c r="B69" s="90" t="s">
        <v>195</v>
      </c>
      <c r="C69" s="396">
        <f>SUM(E41:E44)</f>
        <v>11760.000000000218</v>
      </c>
      <c r="D69" s="388"/>
      <c r="E69" s="100">
        <f>SUM(H41:H44)</f>
        <v>2519.9999999997544</v>
      </c>
      <c r="F69" s="97">
        <f t="shared" si="5"/>
        <v>2940.0000000000546</v>
      </c>
      <c r="G69" s="98">
        <f t="shared" si="6"/>
        <v>629.9999999999386</v>
      </c>
      <c r="H69" s="389">
        <f t="shared" si="7"/>
        <v>3006.742423288075</v>
      </c>
      <c r="I69" s="389"/>
      <c r="J69" s="390"/>
      <c r="K69" s="163">
        <f t="shared" si="8"/>
        <v>0.9778024140774144</v>
      </c>
    </row>
    <row r="70" spans="2:11" s="273" customFormat="1" ht="15.75" customHeight="1" thickBot="1">
      <c r="B70" s="268" t="s">
        <v>62</v>
      </c>
      <c r="C70" s="459">
        <f>SUM(C64:D69)</f>
        <v>61679.99999999847</v>
      </c>
      <c r="D70" s="460"/>
      <c r="E70" s="269">
        <f>SUM(E64:E69)</f>
        <v>15720.000000000027</v>
      </c>
      <c r="F70" s="270">
        <f>C70/24</f>
        <v>2569.9999999999363</v>
      </c>
      <c r="G70" s="271">
        <f>E70/24</f>
        <v>655.0000000000011</v>
      </c>
      <c r="H70" s="461">
        <f t="shared" si="7"/>
        <v>2652.1547843215476</v>
      </c>
      <c r="I70" s="462"/>
      <c r="J70" s="463"/>
      <c r="K70" s="272">
        <f t="shared" si="8"/>
        <v>0.9690233824936325</v>
      </c>
    </row>
  </sheetData>
  <sheetProtection/>
  <mergeCells count="48">
    <mergeCell ref="C66:D66"/>
    <mergeCell ref="H66:J66"/>
    <mergeCell ref="B60:E60"/>
    <mergeCell ref="F60:J60"/>
    <mergeCell ref="K60:K63"/>
    <mergeCell ref="C64:D64"/>
    <mergeCell ref="H64:J64"/>
    <mergeCell ref="C65:D65"/>
    <mergeCell ref="C67:D67"/>
    <mergeCell ref="H67:J67"/>
    <mergeCell ref="C70:D70"/>
    <mergeCell ref="H70:J70"/>
    <mergeCell ref="C68:D68"/>
    <mergeCell ref="H68:J68"/>
    <mergeCell ref="C69:D69"/>
    <mergeCell ref="H69:J69"/>
    <mergeCell ref="H65:J65"/>
    <mergeCell ref="B61:B63"/>
    <mergeCell ref="C61:D63"/>
    <mergeCell ref="E61:E63"/>
    <mergeCell ref="F61:F63"/>
    <mergeCell ref="G61:G63"/>
    <mergeCell ref="H61:J63"/>
    <mergeCell ref="K45:K47"/>
    <mergeCell ref="I13:I19"/>
    <mergeCell ref="J13:J19"/>
    <mergeCell ref="K13:K19"/>
    <mergeCell ref="H46:J47"/>
    <mergeCell ref="F45:J45"/>
    <mergeCell ref="B13:B19"/>
    <mergeCell ref="C46:D47"/>
    <mergeCell ref="B46:B47"/>
    <mergeCell ref="B45:E45"/>
    <mergeCell ref="E46:E47"/>
    <mergeCell ref="H50:J50"/>
    <mergeCell ref="H51:J51"/>
    <mergeCell ref="C49:D49"/>
    <mergeCell ref="C50:D50"/>
    <mergeCell ref="H48:J48"/>
    <mergeCell ref="B57:D57"/>
    <mergeCell ref="F57:G57"/>
    <mergeCell ref="F46:F47"/>
    <mergeCell ref="G46:G47"/>
    <mergeCell ref="C48:D48"/>
    <mergeCell ref="B55:D55"/>
    <mergeCell ref="F55:G55"/>
    <mergeCell ref="C51:D51"/>
    <mergeCell ref="H49:J49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59" min="1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BH16384"/>
    </sheetView>
  </sheetViews>
  <sheetFormatPr defaultColWidth="9.140625" defaultRowHeight="12.75"/>
  <cols>
    <col min="1" max="1" width="1.421875" style="0" customWidth="1"/>
    <col min="2" max="2" width="6.00390625" style="0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6.28125" style="0" customWidth="1"/>
    <col min="10" max="10" width="7.00390625" style="0" customWidth="1"/>
  </cols>
  <sheetData>
    <row r="2" spans="2:11" ht="13.5" customHeight="1">
      <c r="B2" s="65" t="s">
        <v>196</v>
      </c>
      <c r="G2" t="s">
        <v>145</v>
      </c>
      <c r="J2" s="1"/>
      <c r="K2" s="172">
        <v>47</v>
      </c>
    </row>
    <row r="3" spans="2:10" ht="13.5" customHeight="1">
      <c r="B3" s="64" t="s">
        <v>125</v>
      </c>
      <c r="G3" t="s">
        <v>148</v>
      </c>
      <c r="I3" s="170" t="s">
        <v>237</v>
      </c>
      <c r="J3" s="1"/>
    </row>
    <row r="4" spans="2:11" ht="13.5" customHeight="1">
      <c r="B4" t="s">
        <v>126</v>
      </c>
      <c r="G4" t="s">
        <v>146</v>
      </c>
      <c r="J4" s="1"/>
      <c r="K4" s="172">
        <v>33</v>
      </c>
    </row>
    <row r="5" spans="2:7" ht="13.5" customHeight="1">
      <c r="B5" t="s">
        <v>127</v>
      </c>
      <c r="G5" t="s">
        <v>147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144</v>
      </c>
      <c r="F9" s="1" t="s">
        <v>262</v>
      </c>
    </row>
    <row r="11" ht="12.75">
      <c r="E11" t="s">
        <v>7</v>
      </c>
    </row>
    <row r="12" spans="2:5" ht="13.5" thickBot="1">
      <c r="B12" t="s">
        <v>164</v>
      </c>
      <c r="E12" s="288"/>
    </row>
    <row r="13" spans="2:11" ht="13.5" customHeight="1" thickBot="1">
      <c r="B13" s="417" t="s">
        <v>25</v>
      </c>
      <c r="C13" s="17" t="s">
        <v>9</v>
      </c>
      <c r="D13" s="4"/>
      <c r="E13" s="289" t="s">
        <v>186</v>
      </c>
      <c r="F13" s="3" t="s">
        <v>16</v>
      </c>
      <c r="G13" s="4"/>
      <c r="H13" s="289" t="s">
        <v>186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4800</v>
      </c>
      <c r="F16" s="6" t="s">
        <v>19</v>
      </c>
      <c r="G16" s="7"/>
      <c r="H16" s="32">
        <v>4800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1">
        <v>573.98</v>
      </c>
      <c r="D20" s="166"/>
      <c r="E20" s="118"/>
      <c r="F20" s="301">
        <v>254.43</v>
      </c>
      <c r="G20" s="166"/>
      <c r="H20" s="85"/>
      <c r="I20" s="166"/>
      <c r="J20" s="166"/>
      <c r="K20" s="85"/>
    </row>
    <row r="21" spans="2:11" ht="12.75">
      <c r="B21" s="90" t="s">
        <v>27</v>
      </c>
      <c r="C21" s="302">
        <v>574.03</v>
      </c>
      <c r="D21" s="126">
        <f>C21-C20</f>
        <v>0.049999999999954525</v>
      </c>
      <c r="E21" s="91">
        <f>D21*E16</f>
        <v>239.99999999978172</v>
      </c>
      <c r="F21" s="302">
        <v>254.45</v>
      </c>
      <c r="G21" s="126">
        <f aca="true" t="shared" si="0" ref="G21:G44">F21-F20</f>
        <v>0.01999999999998181</v>
      </c>
      <c r="H21" s="91">
        <f>G21*H16</f>
        <v>95.99999999991269</v>
      </c>
      <c r="I21" s="126">
        <f aca="true" t="shared" si="1" ref="I21:I44">H21/E21</f>
        <v>0.4</v>
      </c>
      <c r="J21" s="126">
        <f aca="true" t="shared" si="2" ref="J21:J44">COS(ATAN(I21))</f>
        <v>0.9284766908852593</v>
      </c>
      <c r="K21" s="117">
        <f aca="true" t="shared" si="3" ref="K21:K44">E21/J21</f>
        <v>258.4879107422211</v>
      </c>
    </row>
    <row r="22" spans="2:11" ht="12.75">
      <c r="B22" s="90" t="s">
        <v>28</v>
      </c>
      <c r="C22" s="302">
        <v>574.11</v>
      </c>
      <c r="D22" s="126">
        <f>C22-C21</f>
        <v>0.08000000000004093</v>
      </c>
      <c r="E22" s="91">
        <f>D22*E16</f>
        <v>384.00000000019645</v>
      </c>
      <c r="F22" s="302">
        <v>254.48</v>
      </c>
      <c r="G22" s="126">
        <f t="shared" si="0"/>
        <v>0.030000000000001137</v>
      </c>
      <c r="H22" s="91">
        <f>G22*H16</f>
        <v>144.00000000000546</v>
      </c>
      <c r="I22" s="126">
        <f t="shared" si="1"/>
        <v>0.37499999999982236</v>
      </c>
      <c r="J22" s="126">
        <f t="shared" si="2"/>
        <v>0.9363291775690992</v>
      </c>
      <c r="K22" s="117">
        <f t="shared" si="3"/>
        <v>410.11217977542736</v>
      </c>
    </row>
    <row r="23" spans="2:11" ht="12.75">
      <c r="B23" s="90" t="s">
        <v>29</v>
      </c>
      <c r="C23" s="302">
        <v>574.19</v>
      </c>
      <c r="D23" s="126">
        <f aca="true" t="shared" si="4" ref="D23:D44">C23-C22</f>
        <v>0.08000000000004093</v>
      </c>
      <c r="E23" s="91">
        <f>D23*E16</f>
        <v>384.00000000019645</v>
      </c>
      <c r="F23" s="302">
        <v>254.51</v>
      </c>
      <c r="G23" s="126">
        <f t="shared" si="0"/>
        <v>0.030000000000001137</v>
      </c>
      <c r="H23" s="91">
        <f>G23*H16</f>
        <v>144.00000000000546</v>
      </c>
      <c r="I23" s="126">
        <f t="shared" si="1"/>
        <v>0.37499999999982236</v>
      </c>
      <c r="J23" s="126">
        <f t="shared" si="2"/>
        <v>0.9363291775690992</v>
      </c>
      <c r="K23" s="117">
        <f t="shared" si="3"/>
        <v>410.11217977542736</v>
      </c>
    </row>
    <row r="24" spans="2:11" ht="12.75">
      <c r="B24" s="90" t="s">
        <v>30</v>
      </c>
      <c r="C24" s="302">
        <v>574.28</v>
      </c>
      <c r="D24" s="126">
        <f t="shared" si="4"/>
        <v>0.08999999999991815</v>
      </c>
      <c r="E24" s="91">
        <f>D24*E16</f>
        <v>431.9999999996071</v>
      </c>
      <c r="F24" s="302">
        <v>254.55</v>
      </c>
      <c r="G24" s="126">
        <f t="shared" si="0"/>
        <v>0.040000000000020464</v>
      </c>
      <c r="H24" s="91">
        <f>G24*H16</f>
        <v>192.00000000009823</v>
      </c>
      <c r="I24" s="126">
        <f t="shared" si="1"/>
        <v>0.444444444445076</v>
      </c>
      <c r="J24" s="126">
        <f t="shared" si="2"/>
        <v>0.9138115486200429</v>
      </c>
      <c r="K24" s="117">
        <f t="shared" si="3"/>
        <v>472.7451744858939</v>
      </c>
    </row>
    <row r="25" spans="2:11" ht="12.75">
      <c r="B25" s="90" t="s">
        <v>31</v>
      </c>
      <c r="C25" s="302">
        <v>574.35</v>
      </c>
      <c r="D25" s="126">
        <f t="shared" si="4"/>
        <v>0.07000000000005002</v>
      </c>
      <c r="E25" s="91">
        <f>D25*E16</f>
        <v>336.0000000002401</v>
      </c>
      <c r="F25" s="302">
        <v>254.59</v>
      </c>
      <c r="G25" s="126">
        <f t="shared" si="0"/>
        <v>0.03999999999999204</v>
      </c>
      <c r="H25" s="91">
        <f>G25*H16</f>
        <v>191.9999999999618</v>
      </c>
      <c r="I25" s="126">
        <f t="shared" si="1"/>
        <v>0.5714285714280494</v>
      </c>
      <c r="J25" s="126">
        <f t="shared" si="2"/>
        <v>0.8682431421246545</v>
      </c>
      <c r="K25" s="117">
        <f t="shared" si="3"/>
        <v>386.9883719185199</v>
      </c>
    </row>
    <row r="26" spans="2:11" ht="12.75">
      <c r="B26" s="90" t="s">
        <v>32</v>
      </c>
      <c r="C26" s="302">
        <v>574.43</v>
      </c>
      <c r="D26" s="126">
        <f t="shared" si="4"/>
        <v>0.07999999999992724</v>
      </c>
      <c r="E26" s="91">
        <f>D26*E16</f>
        <v>383.99999999965075</v>
      </c>
      <c r="F26" s="302">
        <v>254.63</v>
      </c>
      <c r="G26" s="126">
        <f t="shared" si="0"/>
        <v>0.03999999999999204</v>
      </c>
      <c r="H26" s="91">
        <f>G26*H16</f>
        <v>191.9999999999618</v>
      </c>
      <c r="I26" s="126">
        <f t="shared" si="1"/>
        <v>0.5000000000003553</v>
      </c>
      <c r="J26" s="126">
        <f t="shared" si="2"/>
        <v>0.8944271909997887</v>
      </c>
      <c r="K26" s="117">
        <f t="shared" si="3"/>
        <v>429.3250516796302</v>
      </c>
    </row>
    <row r="27" spans="2:11" ht="12.75">
      <c r="B27" s="90" t="s">
        <v>33</v>
      </c>
      <c r="C27" s="302">
        <v>574.55</v>
      </c>
      <c r="D27" s="126">
        <f t="shared" si="4"/>
        <v>0.12000000000000455</v>
      </c>
      <c r="E27" s="91">
        <f>D27*E16</f>
        <v>576.0000000000218</v>
      </c>
      <c r="F27" s="302">
        <v>254.67</v>
      </c>
      <c r="G27" s="126">
        <f t="shared" si="0"/>
        <v>0.03999999999999204</v>
      </c>
      <c r="H27" s="91">
        <f>G27*H16</f>
        <v>191.9999999999618</v>
      </c>
      <c r="I27" s="126">
        <f t="shared" si="1"/>
        <v>0.3333333333332544</v>
      </c>
      <c r="J27" s="126">
        <f t="shared" si="2"/>
        <v>0.9486832980505363</v>
      </c>
      <c r="K27" s="117">
        <f t="shared" si="3"/>
        <v>607.1573107523375</v>
      </c>
    </row>
    <row r="28" spans="2:11" ht="12.75">
      <c r="B28" s="90" t="s">
        <v>34</v>
      </c>
      <c r="C28" s="302">
        <v>574.66</v>
      </c>
      <c r="D28" s="126">
        <f t="shared" si="4"/>
        <v>0.11000000000001364</v>
      </c>
      <c r="E28" s="91">
        <f>D28*E16</f>
        <v>528.0000000000655</v>
      </c>
      <c r="F28" s="302">
        <v>254.71</v>
      </c>
      <c r="G28" s="126">
        <f t="shared" si="0"/>
        <v>0.040000000000020464</v>
      </c>
      <c r="H28" s="91">
        <f>G28*H16</f>
        <v>192.00000000009823</v>
      </c>
      <c r="I28" s="126">
        <f t="shared" si="1"/>
        <v>0.3636363636365046</v>
      </c>
      <c r="J28" s="126">
        <f t="shared" si="2"/>
        <v>0.9397934234883946</v>
      </c>
      <c r="K28" s="117">
        <f t="shared" si="3"/>
        <v>561.8255957146371</v>
      </c>
    </row>
    <row r="29" spans="2:11" ht="12.75">
      <c r="B29" s="90" t="s">
        <v>35</v>
      </c>
      <c r="C29" s="302">
        <v>574.78</v>
      </c>
      <c r="D29" s="126">
        <f t="shared" si="4"/>
        <v>0.12000000000000455</v>
      </c>
      <c r="E29" s="91">
        <f>D29*E16</f>
        <v>576.0000000000218</v>
      </c>
      <c r="F29" s="302">
        <v>254.75</v>
      </c>
      <c r="G29" s="126">
        <f t="shared" si="0"/>
        <v>0.03999999999999204</v>
      </c>
      <c r="H29" s="91">
        <f>G29*H16</f>
        <v>191.9999999999618</v>
      </c>
      <c r="I29" s="126">
        <f t="shared" si="1"/>
        <v>0.3333333333332544</v>
      </c>
      <c r="J29" s="126">
        <f t="shared" si="2"/>
        <v>0.9486832980505363</v>
      </c>
      <c r="K29" s="117">
        <f t="shared" si="3"/>
        <v>607.1573107523375</v>
      </c>
    </row>
    <row r="30" spans="2:11" ht="12.75">
      <c r="B30" s="90" t="s">
        <v>36</v>
      </c>
      <c r="C30" s="302">
        <v>574.96</v>
      </c>
      <c r="D30" s="126">
        <f t="shared" si="4"/>
        <v>0.18000000000006366</v>
      </c>
      <c r="E30" s="91">
        <f>D30*E16</f>
        <v>864.0000000003056</v>
      </c>
      <c r="F30" s="302">
        <v>254.82</v>
      </c>
      <c r="G30" s="126">
        <f t="shared" si="0"/>
        <v>0.06999999999999318</v>
      </c>
      <c r="H30" s="91">
        <f>G30*H16</f>
        <v>335.99999999996726</v>
      </c>
      <c r="I30" s="126">
        <f t="shared" si="1"/>
        <v>0.3888888888887134</v>
      </c>
      <c r="J30" s="126">
        <f t="shared" si="2"/>
        <v>0.9320046715413511</v>
      </c>
      <c r="K30" s="117">
        <f t="shared" si="3"/>
        <v>927.0339799600154</v>
      </c>
    </row>
    <row r="31" spans="2:11" ht="12.75">
      <c r="B31" s="90" t="s">
        <v>37</v>
      </c>
      <c r="C31" s="302">
        <v>575.05</v>
      </c>
      <c r="D31" s="126">
        <f t="shared" si="4"/>
        <v>0.08999999999991815</v>
      </c>
      <c r="E31" s="91">
        <f>D31*E16</f>
        <v>431.9999999996071</v>
      </c>
      <c r="F31" s="302">
        <v>254.85</v>
      </c>
      <c r="G31" s="126">
        <f t="shared" si="0"/>
        <v>0.030000000000001137</v>
      </c>
      <c r="H31" s="91">
        <f>G31*H16</f>
        <v>144.00000000000546</v>
      </c>
      <c r="I31" s="126">
        <f t="shared" si="1"/>
        <v>0.3333333333336491</v>
      </c>
      <c r="J31" s="126">
        <f t="shared" si="2"/>
        <v>0.948683298050424</v>
      </c>
      <c r="K31" s="117">
        <f t="shared" si="3"/>
        <v>455.3679830638756</v>
      </c>
    </row>
    <row r="32" spans="2:11" ht="12.75">
      <c r="B32" s="90" t="s">
        <v>38</v>
      </c>
      <c r="C32" s="302">
        <v>575.15</v>
      </c>
      <c r="D32" s="126">
        <f t="shared" si="4"/>
        <v>0.10000000000002274</v>
      </c>
      <c r="E32" s="91">
        <f>D32*E16</f>
        <v>480.00000000010914</v>
      </c>
      <c r="F32" s="302">
        <v>254.89</v>
      </c>
      <c r="G32" s="126">
        <f t="shared" si="0"/>
        <v>0.03999999999999204</v>
      </c>
      <c r="H32" s="91">
        <f>G32*H16</f>
        <v>191.9999999999618</v>
      </c>
      <c r="I32" s="126">
        <f t="shared" si="1"/>
        <v>0.3999999999998295</v>
      </c>
      <c r="J32" s="126">
        <f t="shared" si="2"/>
        <v>0.9284766908853139</v>
      </c>
      <c r="K32" s="117">
        <f t="shared" si="3"/>
        <v>516.9758214849995</v>
      </c>
    </row>
    <row r="33" spans="2:11" ht="12.75">
      <c r="B33" s="90" t="s">
        <v>39</v>
      </c>
      <c r="C33" s="302">
        <v>575.27</v>
      </c>
      <c r="D33" s="126">
        <f t="shared" si="4"/>
        <v>0.12000000000000455</v>
      </c>
      <c r="E33" s="91">
        <f>D33*E16</f>
        <v>576.0000000000218</v>
      </c>
      <c r="F33" s="302">
        <v>254.93</v>
      </c>
      <c r="G33" s="126">
        <f t="shared" si="0"/>
        <v>0.040000000000020464</v>
      </c>
      <c r="H33" s="91">
        <f>G33*H16</f>
        <v>192.00000000009823</v>
      </c>
      <c r="I33" s="126">
        <f t="shared" si="1"/>
        <v>0.33333333333349124</v>
      </c>
      <c r="J33" s="126">
        <f t="shared" si="2"/>
        <v>0.9486832980504689</v>
      </c>
      <c r="K33" s="117">
        <f t="shared" si="3"/>
        <v>607.1573107523806</v>
      </c>
    </row>
    <row r="34" spans="2:11" ht="12.75">
      <c r="B34" s="90" t="s">
        <v>40</v>
      </c>
      <c r="C34" s="302">
        <v>575.37</v>
      </c>
      <c r="D34" s="126">
        <f t="shared" si="4"/>
        <v>0.10000000000002274</v>
      </c>
      <c r="E34" s="91">
        <f>D34*E16</f>
        <v>480.00000000010914</v>
      </c>
      <c r="F34" s="302">
        <v>254.96</v>
      </c>
      <c r="G34" s="126">
        <f t="shared" si="0"/>
        <v>0.030000000000001137</v>
      </c>
      <c r="H34" s="91">
        <f>G34*H16</f>
        <v>144.00000000000546</v>
      </c>
      <c r="I34" s="126">
        <f t="shared" si="1"/>
        <v>0.29999999999994315</v>
      </c>
      <c r="J34" s="126">
        <f t="shared" si="2"/>
        <v>0.9578262852211664</v>
      </c>
      <c r="K34" s="117">
        <f t="shared" si="3"/>
        <v>501.1347124278125</v>
      </c>
    </row>
    <row r="35" spans="2:11" ht="12.75">
      <c r="B35" s="90" t="s">
        <v>41</v>
      </c>
      <c r="C35" s="302">
        <v>575.51</v>
      </c>
      <c r="D35" s="126">
        <f t="shared" si="4"/>
        <v>0.13999999999998636</v>
      </c>
      <c r="E35" s="91">
        <f>D35*E16</f>
        <v>671.9999999999345</v>
      </c>
      <c r="F35" s="302">
        <v>255</v>
      </c>
      <c r="G35" s="126">
        <f t="shared" si="0"/>
        <v>0.03999999999999204</v>
      </c>
      <c r="H35" s="91">
        <f>G35*H16</f>
        <v>191.9999999999618</v>
      </c>
      <c r="I35" s="126">
        <f t="shared" si="1"/>
        <v>0.2857142857142567</v>
      </c>
      <c r="J35" s="126">
        <f t="shared" si="2"/>
        <v>0.9615239476408305</v>
      </c>
      <c r="K35" s="117">
        <f t="shared" si="3"/>
        <v>698.8905493708563</v>
      </c>
    </row>
    <row r="36" spans="2:11" ht="12.75">
      <c r="B36" s="90" t="s">
        <v>42</v>
      </c>
      <c r="C36" s="302">
        <v>575.58</v>
      </c>
      <c r="D36" s="126">
        <f t="shared" si="4"/>
        <v>0.07000000000005002</v>
      </c>
      <c r="E36" s="91">
        <f>D36*E16</f>
        <v>336.0000000002401</v>
      </c>
      <c r="F36" s="302">
        <v>255.03</v>
      </c>
      <c r="G36" s="126">
        <f t="shared" si="0"/>
        <v>0.030000000000001137</v>
      </c>
      <c r="H36" s="91">
        <f>G36*H16</f>
        <v>144.00000000000546</v>
      </c>
      <c r="I36" s="126">
        <f t="shared" si="1"/>
        <v>0.42857142857113856</v>
      </c>
      <c r="J36" s="126">
        <f t="shared" si="2"/>
        <v>0.9191450300181544</v>
      </c>
      <c r="K36" s="117">
        <f t="shared" si="3"/>
        <v>365.55710908169044</v>
      </c>
    </row>
    <row r="37" spans="2:11" ht="12.75">
      <c r="B37" s="90" t="s">
        <v>43</v>
      </c>
      <c r="C37" s="302">
        <v>575.67</v>
      </c>
      <c r="D37" s="126">
        <f t="shared" si="4"/>
        <v>0.08999999999991815</v>
      </c>
      <c r="E37" s="91">
        <f>D37*E16</f>
        <v>431.9999999996071</v>
      </c>
      <c r="F37" s="302">
        <v>255.05</v>
      </c>
      <c r="G37" s="126">
        <f t="shared" si="0"/>
        <v>0.020000000000010232</v>
      </c>
      <c r="H37" s="91">
        <f>G37*H16</f>
        <v>96.00000000004911</v>
      </c>
      <c r="I37" s="126">
        <f t="shared" si="1"/>
        <v>0.222222222222538</v>
      </c>
      <c r="J37" s="126">
        <f t="shared" si="2"/>
        <v>0.9761870601838875</v>
      </c>
      <c r="K37" s="117">
        <f t="shared" si="3"/>
        <v>442.53813394968574</v>
      </c>
    </row>
    <row r="38" spans="2:11" ht="12.75">
      <c r="B38" s="90" t="s">
        <v>44</v>
      </c>
      <c r="C38" s="302">
        <v>575.84</v>
      </c>
      <c r="D38" s="126">
        <f t="shared" si="4"/>
        <v>0.17000000000007276</v>
      </c>
      <c r="E38" s="91">
        <f>D38*E16</f>
        <v>816.0000000003492</v>
      </c>
      <c r="F38" s="302">
        <v>255.11</v>
      </c>
      <c r="G38" s="126">
        <f t="shared" si="0"/>
        <v>0.060000000000002274</v>
      </c>
      <c r="H38" s="91">
        <f>G38*H16</f>
        <v>288.0000000000109</v>
      </c>
      <c r="I38" s="126">
        <f t="shared" si="1"/>
        <v>0.35294117647045053</v>
      </c>
      <c r="J38" s="126">
        <f t="shared" si="2"/>
        <v>0.9429903335829303</v>
      </c>
      <c r="K38" s="117">
        <f t="shared" si="3"/>
        <v>865.3323061116904</v>
      </c>
    </row>
    <row r="39" spans="2:11" ht="12.75">
      <c r="B39" s="90" t="s">
        <v>45</v>
      </c>
      <c r="C39" s="302">
        <v>575.99</v>
      </c>
      <c r="D39" s="126">
        <f t="shared" si="4"/>
        <v>0.14999999999997726</v>
      </c>
      <c r="E39" s="91">
        <f>D39*E16</f>
        <v>719.9999999998909</v>
      </c>
      <c r="F39" s="302">
        <v>255.15</v>
      </c>
      <c r="G39" s="126">
        <f t="shared" si="0"/>
        <v>0.03999999999999204</v>
      </c>
      <c r="H39" s="91">
        <f>G39*H16</f>
        <v>191.9999999999618</v>
      </c>
      <c r="I39" s="126">
        <f t="shared" si="1"/>
        <v>0.26666666666665406</v>
      </c>
      <c r="J39" s="126">
        <f t="shared" si="2"/>
        <v>0.9662349396012493</v>
      </c>
      <c r="K39" s="117">
        <f t="shared" si="3"/>
        <v>745.1603854203659</v>
      </c>
    </row>
    <row r="40" spans="2:11" ht="12.75">
      <c r="B40" s="90" t="s">
        <v>46</v>
      </c>
      <c r="C40" s="302">
        <v>576.1</v>
      </c>
      <c r="D40" s="126">
        <f t="shared" si="4"/>
        <v>0.11000000000001364</v>
      </c>
      <c r="E40" s="91">
        <f>D40*E16</f>
        <v>528.0000000000655</v>
      </c>
      <c r="F40" s="302">
        <v>255.18</v>
      </c>
      <c r="G40" s="126">
        <f t="shared" si="0"/>
        <v>0.030000000000001137</v>
      </c>
      <c r="H40" s="91">
        <f>G40*H16</f>
        <v>144.00000000000546</v>
      </c>
      <c r="I40" s="126">
        <f t="shared" si="1"/>
        <v>0.2727272727272492</v>
      </c>
      <c r="J40" s="126">
        <f t="shared" si="2"/>
        <v>0.9647638212377379</v>
      </c>
      <c r="K40" s="117">
        <f t="shared" si="3"/>
        <v>547.2842040476509</v>
      </c>
    </row>
    <row r="41" spans="2:11" ht="12.75">
      <c r="B41" s="90" t="s">
        <v>47</v>
      </c>
      <c r="C41" s="302">
        <v>576.38</v>
      </c>
      <c r="D41" s="126">
        <f t="shared" si="4"/>
        <v>0.2799999999999727</v>
      </c>
      <c r="E41" s="91">
        <f>D41*E16</f>
        <v>1343.999999999869</v>
      </c>
      <c r="F41" s="302">
        <v>255.28</v>
      </c>
      <c r="G41" s="126">
        <f t="shared" si="0"/>
        <v>0.09999999999999432</v>
      </c>
      <c r="H41" s="91">
        <f>G41*H16</f>
        <v>479.9999999999727</v>
      </c>
      <c r="I41" s="126">
        <f t="shared" si="1"/>
        <v>0.35714285714287164</v>
      </c>
      <c r="J41" s="126">
        <f t="shared" si="2"/>
        <v>0.9417419115948331</v>
      </c>
      <c r="K41" s="117">
        <f t="shared" si="3"/>
        <v>1427.142599742444</v>
      </c>
    </row>
    <row r="42" spans="2:11" ht="12.75">
      <c r="B42" s="90" t="s">
        <v>48</v>
      </c>
      <c r="C42" s="302">
        <v>576.52</v>
      </c>
      <c r="D42" s="126">
        <f t="shared" si="4"/>
        <v>0.13999999999998636</v>
      </c>
      <c r="E42" s="91">
        <f>D42*E16</f>
        <v>671.9999999999345</v>
      </c>
      <c r="F42" s="302">
        <v>255.34</v>
      </c>
      <c r="G42" s="126">
        <f t="shared" si="0"/>
        <v>0.060000000000002274</v>
      </c>
      <c r="H42" s="91">
        <f>G42*H16</f>
        <v>288.0000000000109</v>
      </c>
      <c r="I42" s="126">
        <f t="shared" si="1"/>
        <v>0.42857142857148656</v>
      </c>
      <c r="J42" s="126">
        <f t="shared" si="2"/>
        <v>0.9191450300180386</v>
      </c>
      <c r="K42" s="117">
        <f t="shared" si="3"/>
        <v>731.1142181628793</v>
      </c>
    </row>
    <row r="43" spans="2:11" ht="12.75">
      <c r="B43" s="90" t="s">
        <v>49</v>
      </c>
      <c r="C43" s="302">
        <v>576.89</v>
      </c>
      <c r="D43" s="126">
        <f t="shared" si="4"/>
        <v>0.37000000000000455</v>
      </c>
      <c r="E43" s="91">
        <f>D43*E16</f>
        <v>1776.0000000000218</v>
      </c>
      <c r="F43" s="302">
        <v>255.39</v>
      </c>
      <c r="G43" s="126">
        <f t="shared" si="0"/>
        <v>0.04999999999998295</v>
      </c>
      <c r="H43" s="91">
        <f>G43*H16</f>
        <v>239.99999999991815</v>
      </c>
      <c r="I43" s="126">
        <f t="shared" si="1"/>
        <v>0.13513513513508738</v>
      </c>
      <c r="J43" s="126">
        <f t="shared" si="2"/>
        <v>0.9909924304103296</v>
      </c>
      <c r="K43" s="117">
        <f t="shared" si="3"/>
        <v>1792.14285144908</v>
      </c>
    </row>
    <row r="44" spans="2:11" ht="13.5" thickBot="1">
      <c r="B44" s="93" t="s">
        <v>50</v>
      </c>
      <c r="C44" s="302">
        <v>577.11</v>
      </c>
      <c r="D44" s="151">
        <f t="shared" si="4"/>
        <v>0.22000000000002728</v>
      </c>
      <c r="E44" s="94">
        <f>D44*E16</f>
        <v>1056.000000000131</v>
      </c>
      <c r="F44" s="302">
        <v>255.4</v>
      </c>
      <c r="G44" s="151">
        <f t="shared" si="0"/>
        <v>0.010000000000019327</v>
      </c>
      <c r="H44" s="94">
        <f>G44*H16</f>
        <v>48.00000000009277</v>
      </c>
      <c r="I44" s="151">
        <f t="shared" si="1"/>
        <v>0.04545454545462767</v>
      </c>
      <c r="J44" s="151">
        <f t="shared" si="2"/>
        <v>0.9989685402102958</v>
      </c>
      <c r="K44" s="120">
        <f t="shared" si="3"/>
        <v>1057.0903461863065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 customHeight="1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3263.99999999976</v>
      </c>
      <c r="D48" s="507"/>
      <c r="E48" s="118">
        <f>SUM(H21:H28)</f>
        <v>1344.0000000000055</v>
      </c>
      <c r="F48" s="118">
        <f>C48/8</f>
        <v>407.99999999997</v>
      </c>
      <c r="G48" s="85">
        <f>E48/8</f>
        <v>168.00000000000068</v>
      </c>
      <c r="H48" s="510">
        <f>F48/K48</f>
        <v>441.2346314603781</v>
      </c>
      <c r="I48" s="510"/>
      <c r="J48" s="510"/>
      <c r="K48" s="133">
        <f>COS(ATAN(G48/F48))</f>
        <v>0.9246780984747056</v>
      </c>
    </row>
    <row r="49" spans="2:11" ht="12.75">
      <c r="B49" s="129" t="s">
        <v>60</v>
      </c>
      <c r="C49" s="509">
        <f>SUM(E29:E36)</f>
        <v>4416.000000000349</v>
      </c>
      <c r="D49" s="509"/>
      <c r="E49" s="106">
        <f>SUM(H29:H36)</f>
        <v>1535.9999999999673</v>
      </c>
      <c r="F49" s="106">
        <f>C49/8</f>
        <v>552.0000000000437</v>
      </c>
      <c r="G49" s="91">
        <f>E49/8</f>
        <v>191.9999999999959</v>
      </c>
      <c r="H49" s="389">
        <f>F49/K49</f>
        <v>584.438191770564</v>
      </c>
      <c r="I49" s="389"/>
      <c r="J49" s="389"/>
      <c r="K49" s="134">
        <f>COS(ATAN(G49/F49))</f>
        <v>0.9444967967061694</v>
      </c>
    </row>
    <row r="50" spans="2:11" ht="12.75">
      <c r="B50" s="90" t="s">
        <v>61</v>
      </c>
      <c r="C50" s="509">
        <f>SUM(E37:E44)</f>
        <v>7343.999999999869</v>
      </c>
      <c r="D50" s="509"/>
      <c r="E50" s="106">
        <f>SUM(H37:H44)</f>
        <v>1776.0000000000218</v>
      </c>
      <c r="F50" s="106">
        <f>C50/8</f>
        <v>917.9999999999836</v>
      </c>
      <c r="G50" s="91">
        <f>E50/8</f>
        <v>222.00000000000273</v>
      </c>
      <c r="H50" s="389">
        <f>F50/K50</f>
        <v>944.4617514753952</v>
      </c>
      <c r="I50" s="389"/>
      <c r="J50" s="389"/>
      <c r="K50" s="134">
        <f>COS(ATAN(G50/F50))</f>
        <v>0.9719821883373527</v>
      </c>
    </row>
    <row r="51" spans="2:11" ht="13.5" thickBot="1">
      <c r="B51" s="93" t="s">
        <v>62</v>
      </c>
      <c r="C51" s="508">
        <f>SUM(E21:E44)</f>
        <v>15023.999999999978</v>
      </c>
      <c r="D51" s="508"/>
      <c r="E51" s="107">
        <f>SUM(H21:H44)</f>
        <v>4655.9999999999945</v>
      </c>
      <c r="F51" s="131">
        <f>C51/24</f>
        <v>625.9999999999991</v>
      </c>
      <c r="G51" s="120">
        <f>E51/24</f>
        <v>193.99999999999977</v>
      </c>
      <c r="H51" s="399">
        <f>F51/K51</f>
        <v>655.3716502870709</v>
      </c>
      <c r="I51" s="399"/>
      <c r="J51" s="399"/>
      <c r="K51" s="135">
        <f>COS(ATAN(G51/F51))</f>
        <v>0.9551832150899322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20.25" customHeight="1" thickBot="1">
      <c r="B60" s="542" t="s">
        <v>51</v>
      </c>
      <c r="C60" s="543"/>
      <c r="D60" s="543"/>
      <c r="E60" s="544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1439.9999999997817</v>
      </c>
      <c r="D64" s="392"/>
      <c r="E64" s="96">
        <f>SUM(H20:H24)</f>
        <v>576.0000000000218</v>
      </c>
      <c r="F64" s="97">
        <f aca="true" t="shared" si="5" ref="F64:F69">C64/4</f>
        <v>359.99999999994543</v>
      </c>
      <c r="G64" s="98">
        <f aca="true" t="shared" si="6" ref="G64:G69">E64/4</f>
        <v>144.00000000000546</v>
      </c>
      <c r="H64" s="471">
        <f>F64/K64</f>
        <v>387.7318661136357</v>
      </c>
      <c r="I64" s="472"/>
      <c r="J64" s="473"/>
      <c r="K64" s="163">
        <f>COS(ATAN(G64/F64))</f>
        <v>0.928476690885235</v>
      </c>
    </row>
    <row r="65" spans="2:11" s="99" customFormat="1" ht="12" customHeight="1">
      <c r="B65" s="129" t="s">
        <v>191</v>
      </c>
      <c r="C65" s="396">
        <f>SUM(E25:E28)</f>
        <v>1823.9999999999782</v>
      </c>
      <c r="D65" s="388"/>
      <c r="E65" s="100">
        <f>SUM(H25:H28)</f>
        <v>767.9999999999836</v>
      </c>
      <c r="F65" s="97">
        <f t="shared" si="5"/>
        <v>455.99999999999454</v>
      </c>
      <c r="G65" s="98">
        <f t="shared" si="6"/>
        <v>191.9999999999959</v>
      </c>
      <c r="H65" s="389">
        <f aca="true" t="shared" si="7" ref="H65:H70">F65/K65</f>
        <v>494.77267507411267</v>
      </c>
      <c r="I65" s="389"/>
      <c r="J65" s="390"/>
      <c r="K65" s="163">
        <f aca="true" t="shared" si="8" ref="K65:K70">COS(ATAN(G65/F65))</f>
        <v>0.9216353751380666</v>
      </c>
    </row>
    <row r="66" spans="2:11" s="99" customFormat="1" ht="12" customHeight="1">
      <c r="B66" s="129" t="s">
        <v>192</v>
      </c>
      <c r="C66" s="396">
        <f>SUM(E29:E32)</f>
        <v>2352.0000000000437</v>
      </c>
      <c r="D66" s="388"/>
      <c r="E66" s="100">
        <f>SUM(H29:H32)</f>
        <v>863.9999999998963</v>
      </c>
      <c r="F66" s="97">
        <f t="shared" si="5"/>
        <v>588.0000000000109</v>
      </c>
      <c r="G66" s="98">
        <f t="shared" si="6"/>
        <v>215.99999999997408</v>
      </c>
      <c r="H66" s="389">
        <f t="shared" si="7"/>
        <v>626.4183905346343</v>
      </c>
      <c r="I66" s="389"/>
      <c r="J66" s="390"/>
      <c r="K66" s="163">
        <f t="shared" si="8"/>
        <v>0.9386697595167438</v>
      </c>
    </row>
    <row r="67" spans="2:11" s="99" customFormat="1" ht="12" customHeight="1">
      <c r="B67" s="129" t="s">
        <v>193</v>
      </c>
      <c r="C67" s="396">
        <f>SUM(E33:E36)</f>
        <v>2064.0000000003056</v>
      </c>
      <c r="D67" s="388"/>
      <c r="E67" s="100">
        <f>SUM(H33:H36)</f>
        <v>672.0000000000709</v>
      </c>
      <c r="F67" s="97">
        <f t="shared" si="5"/>
        <v>516.0000000000764</v>
      </c>
      <c r="G67" s="98">
        <f t="shared" si="6"/>
        <v>168.00000000001774</v>
      </c>
      <c r="H67" s="389">
        <f t="shared" si="7"/>
        <v>542.6601146206388</v>
      </c>
      <c r="I67" s="389"/>
      <c r="J67" s="390"/>
      <c r="K67" s="163">
        <f t="shared" si="8"/>
        <v>0.9508714314867238</v>
      </c>
    </row>
    <row r="68" spans="2:11" s="99" customFormat="1" ht="12" customHeight="1">
      <c r="B68" s="129" t="s">
        <v>194</v>
      </c>
      <c r="C68" s="396">
        <f>SUM(E37:E40)</f>
        <v>2495.9999999999127</v>
      </c>
      <c r="D68" s="388"/>
      <c r="E68" s="100">
        <f>SUM(H37:H40)</f>
        <v>720.0000000000273</v>
      </c>
      <c r="F68" s="97">
        <f t="shared" si="5"/>
        <v>623.9999999999782</v>
      </c>
      <c r="G68" s="98">
        <f t="shared" si="6"/>
        <v>180.00000000000682</v>
      </c>
      <c r="H68" s="389">
        <f t="shared" si="7"/>
        <v>649.4428381312517</v>
      </c>
      <c r="I68" s="389"/>
      <c r="J68" s="390"/>
      <c r="K68" s="163">
        <f t="shared" si="8"/>
        <v>0.9608235911808891</v>
      </c>
    </row>
    <row r="69" spans="2:11" s="99" customFormat="1" ht="12" customHeight="1">
      <c r="B69" s="90" t="s">
        <v>195</v>
      </c>
      <c r="C69" s="396">
        <f>SUM(E41:E44)</f>
        <v>4847.999999999956</v>
      </c>
      <c r="D69" s="388"/>
      <c r="E69" s="100">
        <f>SUM(H41:H44)</f>
        <v>1055.9999999999945</v>
      </c>
      <c r="F69" s="97">
        <f t="shared" si="5"/>
        <v>1211.999999999989</v>
      </c>
      <c r="G69" s="98">
        <f t="shared" si="6"/>
        <v>263.99999999999864</v>
      </c>
      <c r="H69" s="389">
        <f t="shared" si="7"/>
        <v>1240.4192839519922</v>
      </c>
      <c r="I69" s="389"/>
      <c r="J69" s="390"/>
      <c r="K69" s="163">
        <f t="shared" si="8"/>
        <v>0.9770889695769169</v>
      </c>
    </row>
    <row r="70" spans="2:11" s="273" customFormat="1" ht="15.75" customHeight="1" thickBot="1">
      <c r="B70" s="268" t="s">
        <v>62</v>
      </c>
      <c r="C70" s="459">
        <f>SUM(C64:D69)</f>
        <v>15023.999999999978</v>
      </c>
      <c r="D70" s="460"/>
      <c r="E70" s="269">
        <f>SUM(E64:E69)</f>
        <v>4655.9999999999945</v>
      </c>
      <c r="F70" s="270">
        <f>C70/24</f>
        <v>625.9999999999991</v>
      </c>
      <c r="G70" s="271">
        <f>E70/24</f>
        <v>193.99999999999977</v>
      </c>
      <c r="H70" s="461">
        <f t="shared" si="7"/>
        <v>655.3716502870709</v>
      </c>
      <c r="I70" s="462"/>
      <c r="J70" s="463"/>
      <c r="K70" s="272">
        <f t="shared" si="8"/>
        <v>0.9551832150899322</v>
      </c>
    </row>
  </sheetData>
  <sheetProtection/>
  <mergeCells count="48">
    <mergeCell ref="C67:D67"/>
    <mergeCell ref="H67:J67"/>
    <mergeCell ref="C64:D64"/>
    <mergeCell ref="H64:J64"/>
    <mergeCell ref="C65:D65"/>
    <mergeCell ref="H65:J65"/>
    <mergeCell ref="C66:D66"/>
    <mergeCell ref="H66:J66"/>
    <mergeCell ref="C70:D70"/>
    <mergeCell ref="H70:J70"/>
    <mergeCell ref="C68:D68"/>
    <mergeCell ref="H68:J68"/>
    <mergeCell ref="C69:D69"/>
    <mergeCell ref="H69:J69"/>
    <mergeCell ref="B61:B63"/>
    <mergeCell ref="C61:D63"/>
    <mergeCell ref="E61:E63"/>
    <mergeCell ref="F61:F63"/>
    <mergeCell ref="G61:G63"/>
    <mergeCell ref="H61:J63"/>
    <mergeCell ref="B60:E60"/>
    <mergeCell ref="F60:J60"/>
    <mergeCell ref="K60:K63"/>
    <mergeCell ref="H48:J48"/>
    <mergeCell ref="C49:D49"/>
    <mergeCell ref="C50:D50"/>
    <mergeCell ref="F46:F47"/>
    <mergeCell ref="G46:G47"/>
    <mergeCell ref="C48:D48"/>
    <mergeCell ref="K45:K47"/>
    <mergeCell ref="B45:E45"/>
    <mergeCell ref="E46:E47"/>
    <mergeCell ref="I13:I19"/>
    <mergeCell ref="C51:D51"/>
    <mergeCell ref="H49:J49"/>
    <mergeCell ref="H50:J50"/>
    <mergeCell ref="H51:J51"/>
    <mergeCell ref="J13:J19"/>
    <mergeCell ref="B57:D57"/>
    <mergeCell ref="F57:G57"/>
    <mergeCell ref="K13:K19"/>
    <mergeCell ref="H46:J47"/>
    <mergeCell ref="F45:J45"/>
    <mergeCell ref="B55:D55"/>
    <mergeCell ref="F55:G55"/>
    <mergeCell ref="B13:B19"/>
    <mergeCell ref="C46:D47"/>
    <mergeCell ref="B46:B47"/>
  </mergeCells>
  <printOptions/>
  <pageMargins left="0.75" right="0.06" top="0.6" bottom="0.46" header="0.5" footer="0.5"/>
  <pageSetup horizontalDpi="360" verticalDpi="360" orientation="portrait" paperSize="9" r:id="rId1"/>
  <rowBreaks count="1" manualBreakCount="1">
    <brk id="59" min="1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7">
      <selection activeCell="L7" sqref="L1:Q16384"/>
    </sheetView>
  </sheetViews>
  <sheetFormatPr defaultColWidth="9.140625" defaultRowHeight="12.75"/>
  <cols>
    <col min="1" max="1" width="1.421875" style="0" customWidth="1"/>
    <col min="2" max="2" width="6.00390625" style="0" customWidth="1"/>
    <col min="4" max="4" width="7.57421875" style="0" customWidth="1"/>
    <col min="5" max="5" width="11.140625" style="0" customWidth="1"/>
    <col min="7" max="7" width="8.57421875" style="0" customWidth="1"/>
    <col min="8" max="8" width="12.140625" style="0" customWidth="1"/>
    <col min="9" max="9" width="8.140625" style="0" customWidth="1"/>
    <col min="10" max="10" width="10.140625" style="0" customWidth="1"/>
    <col min="11" max="11" width="11.00390625" style="0" customWidth="1"/>
  </cols>
  <sheetData>
    <row r="2" spans="2:11" ht="13.5" customHeight="1">
      <c r="B2" s="65" t="s">
        <v>196</v>
      </c>
      <c r="H2" t="s">
        <v>145</v>
      </c>
      <c r="J2" s="1"/>
      <c r="K2" s="172">
        <v>47</v>
      </c>
    </row>
    <row r="3" spans="2:11" ht="13.5" customHeight="1">
      <c r="B3" s="64" t="s">
        <v>125</v>
      </c>
      <c r="H3" t="s">
        <v>148</v>
      </c>
      <c r="J3" s="1"/>
      <c r="K3" s="172" t="s">
        <v>239</v>
      </c>
    </row>
    <row r="4" spans="2:11" ht="13.5" customHeight="1">
      <c r="B4" t="s">
        <v>126</v>
      </c>
      <c r="H4" t="s">
        <v>146</v>
      </c>
      <c r="J4" s="1"/>
      <c r="K4" s="172">
        <v>13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144</v>
      </c>
      <c r="G9" s="1" t="s">
        <v>269</v>
      </c>
    </row>
    <row r="10" spans="4:8" ht="12.75">
      <c r="D10" s="320"/>
      <c r="E10" s="320"/>
      <c r="G10" s="320"/>
      <c r="H10" s="320"/>
    </row>
    <row r="11" ht="12.75">
      <c r="E11" t="s">
        <v>7</v>
      </c>
    </row>
    <row r="12" spans="2:8" ht="13.5" thickBot="1">
      <c r="B12" t="s">
        <v>177</v>
      </c>
      <c r="E12" s="260"/>
      <c r="H12" s="260"/>
    </row>
    <row r="13" spans="2:11" ht="13.5" customHeight="1">
      <c r="B13" s="417" t="s">
        <v>25</v>
      </c>
      <c r="C13" s="17" t="s">
        <v>9</v>
      </c>
      <c r="D13" s="4"/>
      <c r="E13" s="311" t="s">
        <v>215</v>
      </c>
      <c r="F13" s="3" t="s">
        <v>16</v>
      </c>
      <c r="G13" s="4"/>
      <c r="H13" s="311" t="s">
        <v>215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1800</v>
      </c>
      <c r="F16" s="6" t="s">
        <v>19</v>
      </c>
      <c r="G16" s="7"/>
      <c r="H16" s="32">
        <v>1800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12"/>
      <c r="D19" s="11"/>
      <c r="E19" s="21" t="s">
        <v>15</v>
      </c>
      <c r="F19" s="11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166">
        <v>7403.14</v>
      </c>
      <c r="D20" s="166"/>
      <c r="E20" s="118"/>
      <c r="F20" s="166">
        <v>4436.62</v>
      </c>
      <c r="G20" s="126"/>
      <c r="H20" s="85"/>
      <c r="I20" s="85"/>
      <c r="J20" s="85"/>
      <c r="K20" s="85"/>
    </row>
    <row r="21" spans="2:11" ht="12.75">
      <c r="B21" s="90" t="s">
        <v>27</v>
      </c>
      <c r="C21" s="126">
        <v>7403.66</v>
      </c>
      <c r="D21" s="126">
        <f>C21-C20</f>
        <v>0.5199999999995271</v>
      </c>
      <c r="E21" s="91">
        <f>D21*E16</f>
        <v>935.9999999991487</v>
      </c>
      <c r="F21" s="126">
        <v>4436.93</v>
      </c>
      <c r="G21" s="126">
        <f aca="true" t="shared" si="0" ref="G21:G44">F21-F20</f>
        <v>0.3100000000004002</v>
      </c>
      <c r="H21" s="91">
        <f>G21*H16</f>
        <v>558.0000000007203</v>
      </c>
      <c r="I21" s="126">
        <f aca="true" t="shared" si="1" ref="I21:I44">H21/E21</f>
        <v>0.5961538461551579</v>
      </c>
      <c r="J21" s="126">
        <f aca="true" t="shared" si="2" ref="J21:J44">COS(ATAN(I21))</f>
        <v>0.8589469742080678</v>
      </c>
      <c r="K21" s="117">
        <f aca="true" t="shared" si="3" ref="K21:K44">E21/J21</f>
        <v>1089.70638247154</v>
      </c>
    </row>
    <row r="22" spans="2:11" ht="12.75">
      <c r="B22" s="90" t="s">
        <v>28</v>
      </c>
      <c r="C22" s="126">
        <v>7404.18</v>
      </c>
      <c r="D22" s="126">
        <f>C22-C21</f>
        <v>0.5200000000004366</v>
      </c>
      <c r="E22" s="91">
        <f>D22*E16</f>
        <v>936.0000000007858</v>
      </c>
      <c r="F22" s="126">
        <v>4437.25</v>
      </c>
      <c r="G22" s="126">
        <f t="shared" si="0"/>
        <v>0.31999999999970896</v>
      </c>
      <c r="H22" s="91">
        <f>G22*H16</f>
        <v>575.9999999994761</v>
      </c>
      <c r="I22" s="126">
        <f t="shared" si="1"/>
        <v>0.6153846153835391</v>
      </c>
      <c r="J22" s="126">
        <f t="shared" si="2"/>
        <v>0.8516583167049531</v>
      </c>
      <c r="K22" s="117">
        <f t="shared" si="3"/>
        <v>1099.0323016185046</v>
      </c>
    </row>
    <row r="23" spans="2:11" ht="12.75">
      <c r="B23" s="90" t="s">
        <v>29</v>
      </c>
      <c r="C23" s="126">
        <v>7404.7</v>
      </c>
      <c r="D23" s="126">
        <f>C23-C22</f>
        <v>0.5199999999995271</v>
      </c>
      <c r="E23" s="91">
        <f>D23*E16</f>
        <v>935.9999999991487</v>
      </c>
      <c r="F23" s="126">
        <v>4437.58</v>
      </c>
      <c r="G23" s="126">
        <f t="shared" si="0"/>
        <v>0.32999999999992724</v>
      </c>
      <c r="H23" s="91">
        <f>G23*H16</f>
        <v>593.999999999869</v>
      </c>
      <c r="I23" s="126">
        <f t="shared" si="1"/>
        <v>0.6346153846158219</v>
      </c>
      <c r="J23" s="126">
        <f t="shared" si="2"/>
        <v>0.8443294201827665</v>
      </c>
      <c r="K23" s="117">
        <f t="shared" si="3"/>
        <v>1108.5720544909343</v>
      </c>
    </row>
    <row r="24" spans="2:11" ht="12.75">
      <c r="B24" s="90" t="s">
        <v>30</v>
      </c>
      <c r="C24" s="126">
        <v>7405.24</v>
      </c>
      <c r="D24" s="126">
        <f aca="true" t="shared" si="4" ref="D24:D44">C24-C23</f>
        <v>0.5399999999999636</v>
      </c>
      <c r="E24" s="91">
        <f>D24*E16</f>
        <v>971.9999999999345</v>
      </c>
      <c r="F24" s="126">
        <v>4437.91</v>
      </c>
      <c r="G24" s="126">
        <f t="shared" si="0"/>
        <v>0.32999999999992724</v>
      </c>
      <c r="H24" s="91">
        <f>G24*H16</f>
        <v>593.999999999869</v>
      </c>
      <c r="I24" s="126">
        <f t="shared" si="1"/>
        <v>0.6111111111110176</v>
      </c>
      <c r="J24" s="126">
        <f t="shared" si="2"/>
        <v>0.8532818336519945</v>
      </c>
      <c r="K24" s="117">
        <f t="shared" si="3"/>
        <v>1139.131247925241</v>
      </c>
    </row>
    <row r="25" spans="2:11" ht="12.75">
      <c r="B25" s="90" t="s">
        <v>31</v>
      </c>
      <c r="C25" s="126">
        <v>7405.81</v>
      </c>
      <c r="D25" s="126">
        <f t="shared" si="4"/>
        <v>0.5700000000006185</v>
      </c>
      <c r="E25" s="91">
        <f>D25*E16</f>
        <v>1026.0000000011132</v>
      </c>
      <c r="F25" s="126">
        <v>4438.22</v>
      </c>
      <c r="G25" s="126">
        <f t="shared" si="0"/>
        <v>0.3100000000004002</v>
      </c>
      <c r="H25" s="91">
        <f>G25*H16</f>
        <v>558.0000000007203</v>
      </c>
      <c r="I25" s="126">
        <f t="shared" si="1"/>
        <v>0.543859649122919</v>
      </c>
      <c r="J25" s="126">
        <f t="shared" si="2"/>
        <v>0.8784839023828329</v>
      </c>
      <c r="K25" s="117">
        <f t="shared" si="3"/>
        <v>1167.921230221922</v>
      </c>
    </row>
    <row r="26" spans="2:11" ht="12.75">
      <c r="B26" s="90" t="s">
        <v>32</v>
      </c>
      <c r="C26" s="126">
        <v>7406.38</v>
      </c>
      <c r="D26" s="126">
        <f t="shared" si="4"/>
        <v>0.569999999999709</v>
      </c>
      <c r="E26" s="91">
        <f>D26*E16</f>
        <v>1025.9999999994761</v>
      </c>
      <c r="F26" s="126">
        <v>4438.53</v>
      </c>
      <c r="G26" s="126">
        <f t="shared" si="0"/>
        <v>0.3099999999994907</v>
      </c>
      <c r="H26" s="91">
        <f>G26*H16</f>
        <v>557.9999999990832</v>
      </c>
      <c r="I26" s="126">
        <f t="shared" si="1"/>
        <v>0.5438596491221912</v>
      </c>
      <c r="J26" s="126">
        <f t="shared" si="2"/>
        <v>0.8784839023831013</v>
      </c>
      <c r="K26" s="117">
        <f t="shared" si="3"/>
        <v>1167.921230219702</v>
      </c>
    </row>
    <row r="27" spans="2:11" ht="12.75">
      <c r="B27" s="90" t="s">
        <v>33</v>
      </c>
      <c r="C27" s="126">
        <v>7406.95</v>
      </c>
      <c r="D27" s="126">
        <f t="shared" si="4"/>
        <v>0.569999999999709</v>
      </c>
      <c r="E27" s="91">
        <f>D27*E16</f>
        <v>1025.9999999994761</v>
      </c>
      <c r="F27" s="126">
        <v>4438.83</v>
      </c>
      <c r="G27" s="126">
        <f t="shared" si="0"/>
        <v>0.3000000000001819</v>
      </c>
      <c r="H27" s="91">
        <f>G27*H16</f>
        <v>540.0000000003274</v>
      </c>
      <c r="I27" s="126">
        <f t="shared" si="1"/>
        <v>0.526315789474272</v>
      </c>
      <c r="J27" s="126">
        <f t="shared" si="2"/>
        <v>0.884918222381768</v>
      </c>
      <c r="K27" s="117">
        <f t="shared" si="3"/>
        <v>1159.4291698932188</v>
      </c>
    </row>
    <row r="28" spans="2:11" ht="12.75">
      <c r="B28" s="90" t="s">
        <v>34</v>
      </c>
      <c r="C28" s="126">
        <v>7407.52</v>
      </c>
      <c r="D28" s="126">
        <f t="shared" si="4"/>
        <v>0.5700000000006185</v>
      </c>
      <c r="E28" s="91">
        <f>D28*E16</f>
        <v>1026.0000000011132</v>
      </c>
      <c r="F28" s="126">
        <v>4439.14</v>
      </c>
      <c r="G28" s="126">
        <f t="shared" si="0"/>
        <v>0.3100000000004002</v>
      </c>
      <c r="H28" s="91">
        <f>G28*H16</f>
        <v>558.0000000007203</v>
      </c>
      <c r="I28" s="126">
        <f t="shared" si="1"/>
        <v>0.543859649122919</v>
      </c>
      <c r="J28" s="126">
        <f t="shared" si="2"/>
        <v>0.8784839023828329</v>
      </c>
      <c r="K28" s="117">
        <f t="shared" si="3"/>
        <v>1167.921230221922</v>
      </c>
    </row>
    <row r="29" spans="2:11" ht="12.75">
      <c r="B29" s="90" t="s">
        <v>35</v>
      </c>
      <c r="C29" s="126">
        <v>7408.11</v>
      </c>
      <c r="D29" s="126">
        <f t="shared" si="4"/>
        <v>0.589999999999236</v>
      </c>
      <c r="E29" s="91">
        <f>D29*E16</f>
        <v>1061.9999999986248</v>
      </c>
      <c r="F29" s="126">
        <v>4439.45</v>
      </c>
      <c r="G29" s="126">
        <f t="shared" si="0"/>
        <v>0.3099999999994907</v>
      </c>
      <c r="H29" s="91">
        <f>G29*H16</f>
        <v>557.9999999990832</v>
      </c>
      <c r="I29" s="126">
        <f t="shared" si="1"/>
        <v>0.5254237288133764</v>
      </c>
      <c r="J29" s="126">
        <f t="shared" si="2"/>
        <v>0.8852434754382894</v>
      </c>
      <c r="K29" s="117">
        <f t="shared" si="3"/>
        <v>1199.669954610874</v>
      </c>
    </row>
    <row r="30" spans="2:11" ht="12.75">
      <c r="B30" s="90" t="s">
        <v>36</v>
      </c>
      <c r="C30" s="126">
        <v>7408.63</v>
      </c>
      <c r="D30" s="126">
        <f t="shared" si="4"/>
        <v>0.5200000000004366</v>
      </c>
      <c r="E30" s="91">
        <f>D30*E16</f>
        <v>936.0000000007858</v>
      </c>
      <c r="F30" s="126">
        <v>4439.7</v>
      </c>
      <c r="G30" s="126">
        <f t="shared" si="0"/>
        <v>0.25</v>
      </c>
      <c r="H30" s="91">
        <f>G30*H16</f>
        <v>450</v>
      </c>
      <c r="I30" s="126">
        <f t="shared" si="1"/>
        <v>0.48076923076882716</v>
      </c>
      <c r="J30" s="126">
        <f t="shared" si="2"/>
        <v>0.9012524245253282</v>
      </c>
      <c r="K30" s="117">
        <f t="shared" si="3"/>
        <v>1038.5547650468275</v>
      </c>
    </row>
    <row r="31" spans="2:11" ht="12.75">
      <c r="B31" s="90" t="s">
        <v>37</v>
      </c>
      <c r="C31" s="126">
        <v>7409.32</v>
      </c>
      <c r="D31" s="126">
        <f t="shared" si="4"/>
        <v>0.6899999999995998</v>
      </c>
      <c r="E31" s="91">
        <f>D31*E16</f>
        <v>1241.9999999992797</v>
      </c>
      <c r="F31" s="126">
        <v>4440.02</v>
      </c>
      <c r="G31" s="126">
        <f t="shared" si="0"/>
        <v>0.32000000000061846</v>
      </c>
      <c r="H31" s="91">
        <f>G31*H16</f>
        <v>576.0000000011132</v>
      </c>
      <c r="I31" s="126">
        <f t="shared" si="1"/>
        <v>0.4637681159431943</v>
      </c>
      <c r="J31" s="126">
        <f t="shared" si="2"/>
        <v>0.9071882344104127</v>
      </c>
      <c r="K31" s="117">
        <f t="shared" si="3"/>
        <v>1369.065374625877</v>
      </c>
    </row>
    <row r="32" spans="2:11" ht="12.75">
      <c r="B32" s="90" t="s">
        <v>38</v>
      </c>
      <c r="C32" s="126">
        <v>7410.14</v>
      </c>
      <c r="D32" s="126">
        <f t="shared" si="4"/>
        <v>0.8200000000006185</v>
      </c>
      <c r="E32" s="91">
        <f>D32*E16</f>
        <v>1476.0000000011132</v>
      </c>
      <c r="F32" s="126">
        <v>4440.4</v>
      </c>
      <c r="G32" s="126">
        <f t="shared" si="0"/>
        <v>0.37999999999919964</v>
      </c>
      <c r="H32" s="91">
        <f>G32*H16</f>
        <v>683.9999999985594</v>
      </c>
      <c r="I32" s="126">
        <f t="shared" si="1"/>
        <v>0.4634146341450159</v>
      </c>
      <c r="J32" s="126">
        <f t="shared" si="2"/>
        <v>0.9073106065342397</v>
      </c>
      <c r="K32" s="117">
        <f t="shared" si="3"/>
        <v>1626.7857879884848</v>
      </c>
    </row>
    <row r="33" spans="2:11" ht="12.75">
      <c r="B33" s="90" t="s">
        <v>39</v>
      </c>
      <c r="C33" s="126">
        <v>7410.93</v>
      </c>
      <c r="D33" s="126">
        <f t="shared" si="4"/>
        <v>0.7899999999999636</v>
      </c>
      <c r="E33" s="91">
        <f>D33*E16</f>
        <v>1421.9999999999345</v>
      </c>
      <c r="F33" s="126">
        <v>4440.78</v>
      </c>
      <c r="G33" s="126">
        <f t="shared" si="0"/>
        <v>0.38000000000010914</v>
      </c>
      <c r="H33" s="91">
        <f>G33*H16</f>
        <v>684.0000000001965</v>
      </c>
      <c r="I33" s="126">
        <f t="shared" si="1"/>
        <v>0.4810126582280084</v>
      </c>
      <c r="J33" s="126">
        <f t="shared" si="2"/>
        <v>0.9011667417417816</v>
      </c>
      <c r="K33" s="117">
        <f t="shared" si="3"/>
        <v>1577.9543719639305</v>
      </c>
    </row>
    <row r="34" spans="2:11" ht="12.75">
      <c r="B34" s="90" t="s">
        <v>40</v>
      </c>
      <c r="C34" s="126">
        <v>7411.57</v>
      </c>
      <c r="D34" s="126">
        <f t="shared" si="4"/>
        <v>0.6399999999994179</v>
      </c>
      <c r="E34" s="91">
        <f>D34*E16</f>
        <v>1151.9999999989523</v>
      </c>
      <c r="F34" s="126">
        <v>4441.02</v>
      </c>
      <c r="G34" s="126">
        <f t="shared" si="0"/>
        <v>0.24000000000069122</v>
      </c>
      <c r="H34" s="91">
        <f>G34*H16</f>
        <v>432.0000000012442</v>
      </c>
      <c r="I34" s="126">
        <f t="shared" si="1"/>
        <v>0.3750000000014211</v>
      </c>
      <c r="J34" s="126">
        <f t="shared" si="2"/>
        <v>0.936329177568607</v>
      </c>
      <c r="K34" s="117">
        <f t="shared" si="3"/>
        <v>1230.3365393251804</v>
      </c>
    </row>
    <row r="35" spans="2:11" ht="12.75">
      <c r="B35" s="90" t="s">
        <v>41</v>
      </c>
      <c r="C35" s="126">
        <v>7412</v>
      </c>
      <c r="D35" s="126">
        <f t="shared" si="4"/>
        <v>0.43000000000029104</v>
      </c>
      <c r="E35" s="91">
        <f>D35*E16</f>
        <v>774.0000000005239</v>
      </c>
      <c r="F35" s="126">
        <v>4441.33</v>
      </c>
      <c r="G35" s="126">
        <f t="shared" si="0"/>
        <v>0.3099999999994907</v>
      </c>
      <c r="H35" s="91">
        <f>G35*H16</f>
        <v>557.9999999990832</v>
      </c>
      <c r="I35" s="126">
        <f t="shared" si="1"/>
        <v>0.7209302325564672</v>
      </c>
      <c r="J35" s="126">
        <f t="shared" si="2"/>
        <v>0.8111763787480294</v>
      </c>
      <c r="K35" s="117">
        <f t="shared" si="3"/>
        <v>954.1697962101861</v>
      </c>
    </row>
    <row r="36" spans="2:11" ht="12.75">
      <c r="B36" s="90" t="s">
        <v>42</v>
      </c>
      <c r="C36" s="126">
        <v>7412.61</v>
      </c>
      <c r="D36" s="126">
        <f t="shared" si="4"/>
        <v>0.6099999999996726</v>
      </c>
      <c r="E36" s="91">
        <f>D36*E16</f>
        <v>1097.9999999994106</v>
      </c>
      <c r="F36" s="126">
        <v>4441.66</v>
      </c>
      <c r="G36" s="126">
        <f t="shared" si="0"/>
        <v>0.32999999999992724</v>
      </c>
      <c r="H36" s="91">
        <f>G36*H16</f>
        <v>593.999999999869</v>
      </c>
      <c r="I36" s="126">
        <f t="shared" si="1"/>
        <v>0.5409836065575482</v>
      </c>
      <c r="J36" s="126">
        <f t="shared" si="2"/>
        <v>0.8795434461108574</v>
      </c>
      <c r="K36" s="117">
        <f t="shared" si="3"/>
        <v>1248.374943676198</v>
      </c>
    </row>
    <row r="37" spans="2:11" ht="12.75">
      <c r="B37" s="90" t="s">
        <v>43</v>
      </c>
      <c r="C37" s="126">
        <v>7413.32</v>
      </c>
      <c r="D37" s="126">
        <f t="shared" si="4"/>
        <v>0.7100000000000364</v>
      </c>
      <c r="E37" s="91">
        <f>D37*E16</f>
        <v>1278.0000000000655</v>
      </c>
      <c r="F37" s="126">
        <v>4442.01</v>
      </c>
      <c r="G37" s="126">
        <f t="shared" si="0"/>
        <v>0.3500000000003638</v>
      </c>
      <c r="H37" s="91">
        <f>G37*H16</f>
        <v>630.0000000006548</v>
      </c>
      <c r="I37" s="126">
        <f t="shared" si="1"/>
        <v>0.49295774647936036</v>
      </c>
      <c r="J37" s="126">
        <f t="shared" si="2"/>
        <v>0.8969395067528394</v>
      </c>
      <c r="K37" s="117">
        <f t="shared" si="3"/>
        <v>1424.845254756106</v>
      </c>
    </row>
    <row r="38" spans="2:11" ht="12.75">
      <c r="B38" s="90" t="s">
        <v>44</v>
      </c>
      <c r="C38" s="126">
        <v>7414.01</v>
      </c>
      <c r="D38" s="126">
        <f t="shared" si="4"/>
        <v>0.6900000000005093</v>
      </c>
      <c r="E38" s="91">
        <f>D38*E16</f>
        <v>1242.0000000009168</v>
      </c>
      <c r="F38" s="126">
        <v>4442.35</v>
      </c>
      <c r="G38" s="126">
        <f t="shared" si="0"/>
        <v>0.3400000000001455</v>
      </c>
      <c r="H38" s="91">
        <f>G38*H16</f>
        <v>612.0000000002619</v>
      </c>
      <c r="I38" s="126">
        <f t="shared" si="1"/>
        <v>0.492753623188253</v>
      </c>
      <c r="J38" s="126">
        <f t="shared" si="2"/>
        <v>0.8970121097452772</v>
      </c>
      <c r="K38" s="117">
        <f t="shared" si="3"/>
        <v>1384.5966921824556</v>
      </c>
    </row>
    <row r="39" spans="2:11" ht="12.75">
      <c r="B39" s="90" t="s">
        <v>45</v>
      </c>
      <c r="C39" s="126">
        <v>7414.62</v>
      </c>
      <c r="D39" s="126">
        <f t="shared" si="4"/>
        <v>0.6099999999996726</v>
      </c>
      <c r="E39" s="91">
        <f>D39*E16</f>
        <v>1097.9999999994106</v>
      </c>
      <c r="F39" s="126">
        <v>4442.67</v>
      </c>
      <c r="G39" s="126">
        <f t="shared" si="0"/>
        <v>0.31999999999970896</v>
      </c>
      <c r="H39" s="91">
        <f>G39*H16</f>
        <v>575.9999999994761</v>
      </c>
      <c r="I39" s="126">
        <f t="shared" si="1"/>
        <v>0.5245901639342307</v>
      </c>
      <c r="J39" s="126">
        <f t="shared" si="2"/>
        <v>0.8855472253378718</v>
      </c>
      <c r="K39" s="117">
        <f t="shared" si="3"/>
        <v>1239.9112871484404</v>
      </c>
    </row>
    <row r="40" spans="2:11" ht="12.75">
      <c r="B40" s="90" t="s">
        <v>46</v>
      </c>
      <c r="C40" s="126">
        <v>7415.23</v>
      </c>
      <c r="D40" s="126">
        <f t="shared" si="4"/>
        <v>0.6099999999996726</v>
      </c>
      <c r="E40" s="91">
        <f>D40*E16</f>
        <v>1097.9999999994106</v>
      </c>
      <c r="F40" s="126">
        <v>4442.98</v>
      </c>
      <c r="G40" s="126">
        <f t="shared" si="0"/>
        <v>0.3099999999994907</v>
      </c>
      <c r="H40" s="91">
        <f>G40*H16</f>
        <v>557.9999999990832</v>
      </c>
      <c r="I40" s="126">
        <f t="shared" si="1"/>
        <v>0.5081967213109132</v>
      </c>
      <c r="J40" s="126">
        <f t="shared" si="2"/>
        <v>0.8914851850219163</v>
      </c>
      <c r="K40" s="117">
        <f t="shared" si="3"/>
        <v>1231.6525484070914</v>
      </c>
    </row>
    <row r="41" spans="2:11" ht="12.75">
      <c r="B41" s="90" t="s">
        <v>47</v>
      </c>
      <c r="C41" s="126">
        <v>7415.84</v>
      </c>
      <c r="D41" s="126">
        <f t="shared" si="4"/>
        <v>0.6100000000005821</v>
      </c>
      <c r="E41" s="91">
        <f>D41*E16</f>
        <v>1098.0000000010477</v>
      </c>
      <c r="F41" s="126">
        <v>4443.3</v>
      </c>
      <c r="G41" s="126">
        <f t="shared" si="0"/>
        <v>0.32000000000061846</v>
      </c>
      <c r="H41" s="91">
        <f>G41*H16</f>
        <v>576.0000000011132</v>
      </c>
      <c r="I41" s="126">
        <f t="shared" si="1"/>
        <v>0.5245901639349395</v>
      </c>
      <c r="J41" s="126">
        <f t="shared" si="2"/>
        <v>0.8855472253376135</v>
      </c>
      <c r="K41" s="117">
        <f t="shared" si="3"/>
        <v>1239.9112871506507</v>
      </c>
    </row>
    <row r="42" spans="2:11" ht="12.75">
      <c r="B42" s="90" t="s">
        <v>48</v>
      </c>
      <c r="C42" s="126">
        <v>7416.41</v>
      </c>
      <c r="D42" s="126">
        <f t="shared" si="4"/>
        <v>0.569999999999709</v>
      </c>
      <c r="E42" s="91">
        <f>D42*E16</f>
        <v>1025.9999999994761</v>
      </c>
      <c r="F42" s="126">
        <v>4443.59</v>
      </c>
      <c r="G42" s="126">
        <f t="shared" si="0"/>
        <v>0.2899999999999636</v>
      </c>
      <c r="H42" s="91">
        <f>G42*H16</f>
        <v>521.9999999999345</v>
      </c>
      <c r="I42" s="126">
        <f t="shared" si="1"/>
        <v>0.5087719298247574</v>
      </c>
      <c r="J42" s="126">
        <f t="shared" si="2"/>
        <v>0.8912780307610154</v>
      </c>
      <c r="K42" s="117">
        <f t="shared" si="3"/>
        <v>1151.1559407825061</v>
      </c>
    </row>
    <row r="43" spans="2:11" ht="12.75">
      <c r="B43" s="90" t="s">
        <v>49</v>
      </c>
      <c r="C43" s="126">
        <v>7416.99</v>
      </c>
      <c r="D43" s="126">
        <f t="shared" si="4"/>
        <v>0.5799999999999272</v>
      </c>
      <c r="E43" s="91">
        <f>D43*E16</f>
        <v>1043.999999999869</v>
      </c>
      <c r="F43" s="126">
        <v>4443.84</v>
      </c>
      <c r="G43" s="126">
        <f t="shared" si="0"/>
        <v>0.25</v>
      </c>
      <c r="H43" s="91">
        <f>G43*H16</f>
        <v>450</v>
      </c>
      <c r="I43" s="126">
        <f t="shared" si="1"/>
        <v>0.4310344827586748</v>
      </c>
      <c r="J43" s="126">
        <f t="shared" si="2"/>
        <v>0.9183240863665013</v>
      </c>
      <c r="K43" s="117">
        <f t="shared" si="3"/>
        <v>1136.853552573825</v>
      </c>
    </row>
    <row r="44" spans="2:11" ht="13.5" thickBot="1">
      <c r="B44" s="93" t="s">
        <v>50</v>
      </c>
      <c r="C44" s="151">
        <v>7417.53</v>
      </c>
      <c r="D44" s="151">
        <f t="shared" si="4"/>
        <v>0.5399999999999636</v>
      </c>
      <c r="E44" s="94">
        <f>D44*E16</f>
        <v>971.9999999999345</v>
      </c>
      <c r="F44" s="151">
        <v>4444</v>
      </c>
      <c r="G44" s="151">
        <f t="shared" si="0"/>
        <v>0.15999999999985448</v>
      </c>
      <c r="H44" s="94">
        <f>G44*H16</f>
        <v>287.99999999973807</v>
      </c>
      <c r="I44" s="151">
        <f t="shared" si="1"/>
        <v>0.29629629629604676</v>
      </c>
      <c r="J44" s="151">
        <f t="shared" si="2"/>
        <v>0.9587981127084524</v>
      </c>
      <c r="K44" s="120">
        <f t="shared" si="3"/>
        <v>1013.7692045035309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7884.000000000196</v>
      </c>
      <c r="D48" s="507"/>
      <c r="E48" s="118">
        <f>SUM(H21:H28)</f>
        <v>4536.000000000786</v>
      </c>
      <c r="F48" s="128">
        <f>C48/8</f>
        <v>985.5000000000246</v>
      </c>
      <c r="G48" s="146">
        <f>E48/8</f>
        <v>567.0000000000982</v>
      </c>
      <c r="H48" s="510">
        <f>F48/K48</f>
        <v>1136.9693267631103</v>
      </c>
      <c r="I48" s="510"/>
      <c r="J48" s="510"/>
      <c r="K48" s="133">
        <f>COS(ATAN(G48/F48))</f>
        <v>0.8667780007800997</v>
      </c>
    </row>
    <row r="49" spans="2:11" ht="12.75">
      <c r="B49" s="129" t="s">
        <v>60</v>
      </c>
      <c r="C49" s="509">
        <f>SUM(E29:E36)</f>
        <v>9161.999999998625</v>
      </c>
      <c r="D49" s="509"/>
      <c r="E49" s="106">
        <f>SUM(H29:H36)</f>
        <v>4535.999999999149</v>
      </c>
      <c r="F49" s="130">
        <f>C49/8</f>
        <v>1145.249999999828</v>
      </c>
      <c r="G49" s="117">
        <f>E49/8</f>
        <v>566.9999999998936</v>
      </c>
      <c r="H49" s="389">
        <f>F49/K49</f>
        <v>1277.92275294694</v>
      </c>
      <c r="I49" s="389"/>
      <c r="J49" s="389"/>
      <c r="K49" s="134">
        <f>COS(ATAN(G49/F49))</f>
        <v>0.896180929057595</v>
      </c>
    </row>
    <row r="50" spans="2:11" ht="12.75">
      <c r="B50" s="90" t="s">
        <v>61</v>
      </c>
      <c r="C50" s="509">
        <f>SUM(E37:E44)</f>
        <v>8856.000000000131</v>
      </c>
      <c r="D50" s="509"/>
      <c r="E50" s="106">
        <f>SUM(H37:H44)</f>
        <v>4212.000000000262</v>
      </c>
      <c r="F50" s="130">
        <f>C50/8</f>
        <v>1107.0000000000164</v>
      </c>
      <c r="G50" s="117">
        <f>E50/8</f>
        <v>526.5000000000327</v>
      </c>
      <c r="H50" s="389">
        <f>F50/K50</f>
        <v>1225.8267618224324</v>
      </c>
      <c r="I50" s="389"/>
      <c r="J50" s="389"/>
      <c r="K50" s="134">
        <f>COS(ATAN(G50/F50))</f>
        <v>0.9030639846320888</v>
      </c>
    </row>
    <row r="51" spans="2:11" ht="13.5" thickBot="1">
      <c r="B51" s="93" t="s">
        <v>62</v>
      </c>
      <c r="C51" s="508">
        <f>SUM(E21:E44)</f>
        <v>25901.999999998952</v>
      </c>
      <c r="D51" s="508"/>
      <c r="E51" s="107">
        <f>SUM(H21:H44)</f>
        <v>13284.000000000196</v>
      </c>
      <c r="F51" s="131">
        <f>C51/24</f>
        <v>1079.2499999999563</v>
      </c>
      <c r="G51" s="120">
        <f>E51/24</f>
        <v>553.5000000000082</v>
      </c>
      <c r="H51" s="399">
        <f>F51/K51</f>
        <v>1212.9067616679836</v>
      </c>
      <c r="I51" s="399"/>
      <c r="J51" s="399"/>
      <c r="K51" s="135">
        <f>COS(ATAN(G51/F51))</f>
        <v>0.8898045868882591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20.25" customHeight="1" thickBot="1">
      <c r="B60" s="542" t="s">
        <v>51</v>
      </c>
      <c r="C60" s="543"/>
      <c r="D60" s="543"/>
      <c r="E60" s="544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3779.9999999990177</v>
      </c>
      <c r="D64" s="392"/>
      <c r="E64" s="96">
        <f>SUM(H20:H24)</f>
        <v>2321.9999999999345</v>
      </c>
      <c r="F64" s="97">
        <f aca="true" t="shared" si="5" ref="F64:F69">C64/4</f>
        <v>944.9999999997544</v>
      </c>
      <c r="G64" s="98">
        <f aca="true" t="shared" si="6" ref="G64:G69">E64/4</f>
        <v>580.4999999999836</v>
      </c>
      <c r="H64" s="471">
        <f>F64/K64</f>
        <v>1109.0560175209891</v>
      </c>
      <c r="I64" s="472"/>
      <c r="J64" s="473"/>
      <c r="K64" s="163">
        <f>COS(ATAN(G64/F64))</f>
        <v>0.852075986307761</v>
      </c>
    </row>
    <row r="65" spans="2:11" s="99" customFormat="1" ht="12" customHeight="1">
      <c r="B65" s="129" t="s">
        <v>191</v>
      </c>
      <c r="C65" s="396">
        <f>SUM(E25:E28)</f>
        <v>4104.000000001179</v>
      </c>
      <c r="D65" s="388"/>
      <c r="E65" s="100">
        <f>SUM(H25:H28)</f>
        <v>2214.0000000008513</v>
      </c>
      <c r="F65" s="97">
        <f t="shared" si="5"/>
        <v>1026.0000000002947</v>
      </c>
      <c r="G65" s="98">
        <f t="shared" si="6"/>
        <v>553.5000000002128</v>
      </c>
      <c r="H65" s="389">
        <f aca="true" t="shared" si="7" ref="H65:H70">F65/K65</f>
        <v>1165.7779591332308</v>
      </c>
      <c r="I65" s="389"/>
      <c r="J65" s="390"/>
      <c r="K65" s="163">
        <f aca="true" t="shared" si="8" ref="K65:K70">COS(ATAN(G65/F65))</f>
        <v>0.8800989862281643</v>
      </c>
    </row>
    <row r="66" spans="2:11" s="99" customFormat="1" ht="12" customHeight="1">
      <c r="B66" s="129" t="s">
        <v>192</v>
      </c>
      <c r="C66" s="396">
        <f>SUM(E29:E32)</f>
        <v>4715.999999999804</v>
      </c>
      <c r="D66" s="388"/>
      <c r="E66" s="100">
        <f>SUM(H29:H32)</f>
        <v>2267.999999998756</v>
      </c>
      <c r="F66" s="97">
        <f t="shared" si="5"/>
        <v>1178.999999999951</v>
      </c>
      <c r="G66" s="98">
        <f t="shared" si="6"/>
        <v>566.999999999689</v>
      </c>
      <c r="H66" s="389">
        <f t="shared" si="7"/>
        <v>1308.2545623843746</v>
      </c>
      <c r="I66" s="389"/>
      <c r="J66" s="390"/>
      <c r="K66" s="163">
        <f t="shared" si="8"/>
        <v>0.9012007554945198</v>
      </c>
    </row>
    <row r="67" spans="2:11" s="99" customFormat="1" ht="12" customHeight="1">
      <c r="B67" s="129" t="s">
        <v>193</v>
      </c>
      <c r="C67" s="396">
        <f>SUM(E33:E36)</f>
        <v>4445.999999998821</v>
      </c>
      <c r="D67" s="388"/>
      <c r="E67" s="100">
        <f>SUM(H33:H36)</f>
        <v>2268.000000000393</v>
      </c>
      <c r="F67" s="97">
        <f t="shared" si="5"/>
        <v>1111.4999999997053</v>
      </c>
      <c r="G67" s="98">
        <f t="shared" si="6"/>
        <v>567.0000000000982</v>
      </c>
      <c r="H67" s="389">
        <f t="shared" si="7"/>
        <v>1247.7665045991002</v>
      </c>
      <c r="I67" s="389"/>
      <c r="J67" s="390"/>
      <c r="K67" s="163">
        <f t="shared" si="8"/>
        <v>0.8907916632662163</v>
      </c>
    </row>
    <row r="68" spans="2:11" s="99" customFormat="1" ht="12" customHeight="1">
      <c r="B68" s="129" t="s">
        <v>194</v>
      </c>
      <c r="C68" s="396">
        <f>SUM(E37:E40)</f>
        <v>4715.999999999804</v>
      </c>
      <c r="D68" s="388"/>
      <c r="E68" s="100">
        <f>SUM(H37:H40)</f>
        <v>2375.999999999476</v>
      </c>
      <c r="F68" s="97">
        <f t="shared" si="5"/>
        <v>1178.999999999951</v>
      </c>
      <c r="G68" s="98">
        <f t="shared" si="6"/>
        <v>593.999999999869</v>
      </c>
      <c r="H68" s="389">
        <f t="shared" si="7"/>
        <v>1320.1806694538927</v>
      </c>
      <c r="I68" s="389"/>
      <c r="J68" s="390"/>
      <c r="K68" s="163">
        <f t="shared" si="8"/>
        <v>0.8930595844034417</v>
      </c>
    </row>
    <row r="69" spans="2:11" s="99" customFormat="1" ht="12" customHeight="1">
      <c r="B69" s="90" t="s">
        <v>195</v>
      </c>
      <c r="C69" s="396">
        <f>SUM(E41:E44)</f>
        <v>4140.000000000327</v>
      </c>
      <c r="D69" s="388"/>
      <c r="E69" s="100">
        <f>SUM(H41:H44)</f>
        <v>1836.0000000007858</v>
      </c>
      <c r="F69" s="97">
        <f t="shared" si="5"/>
        <v>1035.0000000000819</v>
      </c>
      <c r="G69" s="98">
        <f t="shared" si="6"/>
        <v>459.00000000019645</v>
      </c>
      <c r="H69" s="389">
        <f t="shared" si="7"/>
        <v>1132.2128775103868</v>
      </c>
      <c r="I69" s="389"/>
      <c r="J69" s="390"/>
      <c r="K69" s="163">
        <f t="shared" si="8"/>
        <v>0.9141390462506791</v>
      </c>
    </row>
    <row r="70" spans="2:11" s="273" customFormat="1" ht="15.75" customHeight="1" thickBot="1">
      <c r="B70" s="268" t="s">
        <v>62</v>
      </c>
      <c r="C70" s="459">
        <f>SUM(C64:D69)</f>
        <v>25901.999999998952</v>
      </c>
      <c r="D70" s="460"/>
      <c r="E70" s="269">
        <f>SUM(E64:E69)</f>
        <v>13284.000000000196</v>
      </c>
      <c r="F70" s="278">
        <f>C70/24</f>
        <v>1079.2499999999563</v>
      </c>
      <c r="G70" s="271">
        <f>E70/24</f>
        <v>553.5000000000082</v>
      </c>
      <c r="H70" s="461">
        <f t="shared" si="7"/>
        <v>1212.9067616679836</v>
      </c>
      <c r="I70" s="462"/>
      <c r="J70" s="463"/>
      <c r="K70" s="272">
        <f t="shared" si="8"/>
        <v>0.8898045868882591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C64:D64"/>
    <mergeCell ref="H64:J64"/>
    <mergeCell ref="C65:D65"/>
    <mergeCell ref="H65:J65"/>
    <mergeCell ref="C66:D66"/>
    <mergeCell ref="H66:J66"/>
    <mergeCell ref="B61:B63"/>
    <mergeCell ref="C61:D63"/>
    <mergeCell ref="E61:E63"/>
    <mergeCell ref="F61:F63"/>
    <mergeCell ref="G61:G63"/>
    <mergeCell ref="H61:J63"/>
    <mergeCell ref="B60:E60"/>
    <mergeCell ref="K13:K19"/>
    <mergeCell ref="H46:J47"/>
    <mergeCell ref="F45:J45"/>
    <mergeCell ref="K45:K47"/>
    <mergeCell ref="I13:I19"/>
    <mergeCell ref="H49:J49"/>
    <mergeCell ref="H50:J50"/>
    <mergeCell ref="F60:J60"/>
    <mergeCell ref="K60:K63"/>
    <mergeCell ref="H51:J51"/>
    <mergeCell ref="C49:D49"/>
    <mergeCell ref="C50:D50"/>
    <mergeCell ref="B13:B19"/>
    <mergeCell ref="C46:D47"/>
    <mergeCell ref="B46:B47"/>
    <mergeCell ref="B45:E45"/>
    <mergeCell ref="E46:E47"/>
    <mergeCell ref="J13:J19"/>
    <mergeCell ref="H48:J48"/>
    <mergeCell ref="B57:D57"/>
    <mergeCell ref="F57:G57"/>
    <mergeCell ref="F46:F47"/>
    <mergeCell ref="G46:G47"/>
    <mergeCell ref="C48:D48"/>
    <mergeCell ref="B55:D55"/>
    <mergeCell ref="F55:G55"/>
    <mergeCell ref="C51:D51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S16384"/>
    </sheetView>
  </sheetViews>
  <sheetFormatPr defaultColWidth="9.140625" defaultRowHeight="12.75"/>
  <cols>
    <col min="1" max="1" width="1.57421875" style="0" customWidth="1"/>
    <col min="2" max="2" width="6.00390625" style="0" customWidth="1"/>
    <col min="4" max="4" width="7.57421875" style="0" customWidth="1"/>
    <col min="5" max="5" width="11.00390625" style="0" customWidth="1"/>
    <col min="7" max="7" width="8.57421875" style="0" customWidth="1"/>
    <col min="8" max="8" width="11.28125" style="0" customWidth="1"/>
    <col min="9" max="9" width="7.57421875" style="0" customWidth="1"/>
    <col min="10" max="10" width="9.421875" style="0" customWidth="1"/>
  </cols>
  <sheetData>
    <row r="2" spans="2:11" ht="13.5" customHeight="1">
      <c r="B2" s="65" t="s">
        <v>196</v>
      </c>
      <c r="H2" t="s">
        <v>145</v>
      </c>
      <c r="J2" s="1"/>
      <c r="K2" s="172">
        <v>47</v>
      </c>
    </row>
    <row r="3" spans="2:11" ht="13.5" customHeight="1">
      <c r="B3" s="64" t="s">
        <v>125</v>
      </c>
      <c r="H3" t="s">
        <v>148</v>
      </c>
      <c r="J3" s="170" t="s">
        <v>239</v>
      </c>
      <c r="K3" s="172"/>
    </row>
    <row r="4" spans="2:11" ht="13.5" customHeight="1">
      <c r="B4" t="s">
        <v>126</v>
      </c>
      <c r="H4" t="s">
        <v>146</v>
      </c>
      <c r="J4" s="1"/>
      <c r="K4" s="172">
        <v>22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144</v>
      </c>
      <c r="G9" s="1" t="s">
        <v>269</v>
      </c>
    </row>
    <row r="11" ht="12.75">
      <c r="E11" t="s">
        <v>7</v>
      </c>
    </row>
    <row r="12" ht="13.5" thickBot="1">
      <c r="B12" t="s">
        <v>178</v>
      </c>
    </row>
    <row r="13" spans="2:11" ht="13.5" customHeight="1" thickBot="1">
      <c r="B13" s="417" t="s">
        <v>25</v>
      </c>
      <c r="C13" s="17" t="s">
        <v>9</v>
      </c>
      <c r="D13" s="4"/>
      <c r="E13" s="290" t="s">
        <v>216</v>
      </c>
      <c r="F13" s="3" t="s">
        <v>16</v>
      </c>
      <c r="G13" s="4"/>
      <c r="H13" s="290" t="s">
        <v>216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2400</v>
      </c>
      <c r="F16" s="6" t="s">
        <v>19</v>
      </c>
      <c r="G16" s="7"/>
      <c r="H16" s="32">
        <v>2400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12"/>
      <c r="D19" s="11"/>
      <c r="E19" s="21" t="s">
        <v>15</v>
      </c>
      <c r="F19" s="11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166">
        <v>5718.32</v>
      </c>
      <c r="D20" s="166"/>
      <c r="E20" s="118"/>
      <c r="F20" s="166">
        <v>2771.47</v>
      </c>
      <c r="G20" s="126"/>
      <c r="H20" s="85"/>
      <c r="I20" s="196"/>
      <c r="J20" s="196"/>
      <c r="K20" s="85"/>
    </row>
    <row r="21" spans="2:11" ht="12.75">
      <c r="B21" s="90" t="s">
        <v>27</v>
      </c>
      <c r="C21" s="126">
        <v>5718.84</v>
      </c>
      <c r="D21" s="126">
        <f>C21-C20</f>
        <v>0.5200000000004366</v>
      </c>
      <c r="E21" s="91">
        <f>D21*E16</f>
        <v>1248.0000000010477</v>
      </c>
      <c r="F21" s="126">
        <v>2771.69</v>
      </c>
      <c r="G21" s="126">
        <f aca="true" t="shared" si="0" ref="G21:G44">F21-F20</f>
        <v>0.22000000000025466</v>
      </c>
      <c r="H21" s="91">
        <f>G21*H16</f>
        <v>528.0000000006112</v>
      </c>
      <c r="I21" s="126">
        <f aca="true" t="shared" si="1" ref="I21:I44">H21/E21</f>
        <v>0.42307692307705763</v>
      </c>
      <c r="J21" s="126">
        <f aca="true" t="shared" si="2" ref="J21:J44">COS(ATAN(I21))</f>
        <v>0.9209672510685144</v>
      </c>
      <c r="K21" s="117">
        <f aca="true" t="shared" si="3" ref="K21:K44">E21/J21</f>
        <v>1355.097044496541</v>
      </c>
    </row>
    <row r="22" spans="2:11" ht="12.75">
      <c r="B22" s="90" t="s">
        <v>28</v>
      </c>
      <c r="C22" s="126">
        <v>5719.37</v>
      </c>
      <c r="D22" s="126">
        <f>C22-C21</f>
        <v>0.5299999999997453</v>
      </c>
      <c r="E22" s="91">
        <f>D22*E16</f>
        <v>1271.9999999993888</v>
      </c>
      <c r="F22" s="126">
        <v>2771.92</v>
      </c>
      <c r="G22" s="126">
        <f t="shared" si="0"/>
        <v>0.2300000000000182</v>
      </c>
      <c r="H22" s="91">
        <f>G22*H16</f>
        <v>552.0000000000437</v>
      </c>
      <c r="I22" s="126">
        <f t="shared" si="1"/>
        <v>0.4339622641511862</v>
      </c>
      <c r="J22" s="126">
        <f t="shared" si="2"/>
        <v>0.917345011095997</v>
      </c>
      <c r="K22" s="117">
        <f t="shared" si="3"/>
        <v>1386.6102552622683</v>
      </c>
    </row>
    <row r="23" spans="2:11" ht="12.75">
      <c r="B23" s="90" t="s">
        <v>29</v>
      </c>
      <c r="C23" s="126">
        <v>5719.9</v>
      </c>
      <c r="D23" s="126">
        <f aca="true" t="shared" si="4" ref="D23:D44">C23-C22</f>
        <v>0.5299999999997453</v>
      </c>
      <c r="E23" s="91">
        <f>D23*E16</f>
        <v>1271.9999999993888</v>
      </c>
      <c r="F23" s="126">
        <v>2772.13</v>
      </c>
      <c r="G23" s="126">
        <f t="shared" si="0"/>
        <v>0.21000000000003638</v>
      </c>
      <c r="H23" s="91">
        <f>G23*H16</f>
        <v>504.0000000000873</v>
      </c>
      <c r="I23" s="126">
        <f t="shared" si="1"/>
        <v>0.39622641509459866</v>
      </c>
      <c r="J23" s="126">
        <f t="shared" si="2"/>
        <v>0.9296815004653685</v>
      </c>
      <c r="K23" s="117">
        <f t="shared" si="3"/>
        <v>1368.2105101184295</v>
      </c>
    </row>
    <row r="24" spans="2:11" ht="12.75">
      <c r="B24" s="90" t="s">
        <v>30</v>
      </c>
      <c r="C24" s="126">
        <v>5720.43</v>
      </c>
      <c r="D24" s="126">
        <f t="shared" si="4"/>
        <v>0.5300000000006548</v>
      </c>
      <c r="E24" s="91">
        <f>D24*E16</f>
        <v>1272.0000000015716</v>
      </c>
      <c r="F24" s="126">
        <v>2772.34</v>
      </c>
      <c r="G24" s="126">
        <f t="shared" si="0"/>
        <v>0.21000000000003638</v>
      </c>
      <c r="H24" s="91">
        <f>G24*H16</f>
        <v>504.0000000000873</v>
      </c>
      <c r="I24" s="126">
        <f t="shared" si="1"/>
        <v>0.3962264150939187</v>
      </c>
      <c r="J24" s="126">
        <f t="shared" si="2"/>
        <v>0.929681500465585</v>
      </c>
      <c r="K24" s="117">
        <f t="shared" si="3"/>
        <v>1368.2105101204588</v>
      </c>
    </row>
    <row r="25" spans="2:11" ht="12.75">
      <c r="B25" s="90" t="s">
        <v>31</v>
      </c>
      <c r="C25" s="126">
        <v>5720.98</v>
      </c>
      <c r="D25" s="126">
        <f t="shared" si="4"/>
        <v>0.5499999999992724</v>
      </c>
      <c r="E25" s="91">
        <f>D25*E16</f>
        <v>1319.9999999982538</v>
      </c>
      <c r="F25" s="126">
        <v>2772.54</v>
      </c>
      <c r="G25" s="126">
        <f t="shared" si="0"/>
        <v>0.1999999999998181</v>
      </c>
      <c r="H25" s="91">
        <f>G25*H16</f>
        <v>479.99999999956344</v>
      </c>
      <c r="I25" s="126">
        <f t="shared" si="1"/>
        <v>0.36363636363651397</v>
      </c>
      <c r="J25" s="126">
        <f t="shared" si="2"/>
        <v>0.9397934234883917</v>
      </c>
      <c r="K25" s="117">
        <f t="shared" si="3"/>
        <v>1404.5639892845647</v>
      </c>
    </row>
    <row r="26" spans="2:11" ht="12.75">
      <c r="B26" s="90" t="s">
        <v>32</v>
      </c>
      <c r="C26" s="126">
        <v>5721.53</v>
      </c>
      <c r="D26" s="126">
        <f t="shared" si="4"/>
        <v>0.5500000000001819</v>
      </c>
      <c r="E26" s="91">
        <f>D26*E16</f>
        <v>1320.0000000004366</v>
      </c>
      <c r="F26" s="126">
        <v>2772.71</v>
      </c>
      <c r="G26" s="126">
        <f t="shared" si="0"/>
        <v>0.17000000000007276</v>
      </c>
      <c r="H26" s="91">
        <f>G26*H16</f>
        <v>408.0000000001746</v>
      </c>
      <c r="I26" s="126">
        <f t="shared" si="1"/>
        <v>0.30909090909093917</v>
      </c>
      <c r="J26" s="126">
        <f t="shared" si="2"/>
        <v>0.9554026409828935</v>
      </c>
      <c r="K26" s="117">
        <f t="shared" si="3"/>
        <v>1381.616444604397</v>
      </c>
    </row>
    <row r="27" spans="2:11" ht="12.75">
      <c r="B27" s="90" t="s">
        <v>33</v>
      </c>
      <c r="C27" s="126">
        <v>5722.08</v>
      </c>
      <c r="D27" s="126">
        <f t="shared" si="4"/>
        <v>0.5500000000001819</v>
      </c>
      <c r="E27" s="91">
        <f>D27*E16</f>
        <v>1320.0000000004366</v>
      </c>
      <c r="F27" s="126">
        <v>2772.92</v>
      </c>
      <c r="G27" s="126">
        <f t="shared" si="0"/>
        <v>0.21000000000003638</v>
      </c>
      <c r="H27" s="91">
        <f>G27*H16</f>
        <v>504.0000000000873</v>
      </c>
      <c r="I27" s="126">
        <f t="shared" si="1"/>
        <v>0.38181818181812166</v>
      </c>
      <c r="J27" s="126">
        <f t="shared" si="2"/>
        <v>0.9342183861793913</v>
      </c>
      <c r="K27" s="117">
        <f t="shared" si="3"/>
        <v>1412.9458588358016</v>
      </c>
    </row>
    <row r="28" spans="2:11" ht="12.75">
      <c r="B28" s="90" t="s">
        <v>34</v>
      </c>
      <c r="C28" s="126">
        <v>5722.62</v>
      </c>
      <c r="D28" s="126">
        <f t="shared" si="4"/>
        <v>0.5399999999999636</v>
      </c>
      <c r="E28" s="91">
        <f>D28*E16</f>
        <v>1295.9999999999127</v>
      </c>
      <c r="F28" s="126">
        <v>2773.13</v>
      </c>
      <c r="G28" s="126">
        <f t="shared" si="0"/>
        <v>0.21000000000003638</v>
      </c>
      <c r="H28" s="91">
        <f>G28*H16</f>
        <v>504.0000000000873</v>
      </c>
      <c r="I28" s="126">
        <f t="shared" si="1"/>
        <v>0.38888888888898243</v>
      </c>
      <c r="J28" s="126">
        <f t="shared" si="2"/>
        <v>0.9320046715412665</v>
      </c>
      <c r="K28" s="117">
        <f t="shared" si="3"/>
        <v>1390.5509699395636</v>
      </c>
    </row>
    <row r="29" spans="2:11" ht="12.75">
      <c r="B29" s="90" t="s">
        <v>35</v>
      </c>
      <c r="C29" s="126">
        <v>5723.18</v>
      </c>
      <c r="D29" s="126">
        <f t="shared" si="4"/>
        <v>0.5600000000004002</v>
      </c>
      <c r="E29" s="91">
        <f>D29*E16</f>
        <v>1344.0000000009604</v>
      </c>
      <c r="F29" s="126">
        <v>2773.38</v>
      </c>
      <c r="G29" s="126">
        <f t="shared" si="0"/>
        <v>0.25</v>
      </c>
      <c r="H29" s="91">
        <f>G29*H16</f>
        <v>600</v>
      </c>
      <c r="I29" s="126">
        <f t="shared" si="1"/>
        <v>0.44642857142825243</v>
      </c>
      <c r="J29" s="126">
        <f t="shared" si="2"/>
        <v>0.9131378824376197</v>
      </c>
      <c r="K29" s="117">
        <f t="shared" si="3"/>
        <v>1471.8478182212255</v>
      </c>
    </row>
    <row r="30" spans="2:11" ht="12.75">
      <c r="B30" s="90" t="s">
        <v>36</v>
      </c>
      <c r="C30" s="126">
        <v>5723.63</v>
      </c>
      <c r="D30" s="126">
        <f t="shared" si="4"/>
        <v>0.4499999999998181</v>
      </c>
      <c r="E30" s="91">
        <f>D30*E16</f>
        <v>1079.9999999995634</v>
      </c>
      <c r="F30" s="126">
        <v>2773.52</v>
      </c>
      <c r="G30" s="126">
        <f t="shared" si="0"/>
        <v>0.13999999999987267</v>
      </c>
      <c r="H30" s="91">
        <f>G30*H16</f>
        <v>335.9999999996944</v>
      </c>
      <c r="I30" s="126">
        <f t="shared" si="1"/>
        <v>0.3111111111109539</v>
      </c>
      <c r="J30" s="126">
        <f t="shared" si="2"/>
        <v>0.954856776330827</v>
      </c>
      <c r="K30" s="117">
        <f t="shared" si="3"/>
        <v>1131.0596801225174</v>
      </c>
    </row>
    <row r="31" spans="2:11" ht="12.75">
      <c r="B31" s="90" t="s">
        <v>37</v>
      </c>
      <c r="C31" s="126">
        <v>5724.21</v>
      </c>
      <c r="D31" s="126">
        <f t="shared" si="4"/>
        <v>0.5799999999999272</v>
      </c>
      <c r="E31" s="91">
        <f>D31*E16</f>
        <v>1391.9999999998254</v>
      </c>
      <c r="F31" s="126">
        <v>2773.7</v>
      </c>
      <c r="G31" s="126">
        <f t="shared" si="0"/>
        <v>0.1799999999998363</v>
      </c>
      <c r="H31" s="91">
        <f>G31*H16</f>
        <v>431.9999999996071</v>
      </c>
      <c r="I31" s="126">
        <f t="shared" si="1"/>
        <v>0.31034482758596355</v>
      </c>
      <c r="J31" s="126">
        <f t="shared" si="2"/>
        <v>0.955064136811303</v>
      </c>
      <c r="K31" s="117">
        <f t="shared" si="3"/>
        <v>1457.4937392658585</v>
      </c>
    </row>
    <row r="32" spans="2:11" ht="12.75">
      <c r="B32" s="90" t="s">
        <v>38</v>
      </c>
      <c r="C32" s="126">
        <v>5724.85</v>
      </c>
      <c r="D32" s="126">
        <f t="shared" si="4"/>
        <v>0.6400000000003274</v>
      </c>
      <c r="E32" s="91">
        <f>D32*E16</f>
        <v>1536.0000000007858</v>
      </c>
      <c r="F32" s="126">
        <v>2773.95</v>
      </c>
      <c r="G32" s="126">
        <f t="shared" si="0"/>
        <v>0.25</v>
      </c>
      <c r="H32" s="91">
        <f>G32*H16</f>
        <v>600</v>
      </c>
      <c r="I32" s="126">
        <f t="shared" si="1"/>
        <v>0.39062499999980016</v>
      </c>
      <c r="J32" s="126">
        <f t="shared" si="2"/>
        <v>0.9314573494796823</v>
      </c>
      <c r="K32" s="117">
        <f t="shared" si="3"/>
        <v>1649.028805085713</v>
      </c>
    </row>
    <row r="33" spans="2:11" ht="12.75">
      <c r="B33" s="90" t="s">
        <v>39</v>
      </c>
      <c r="C33" s="126">
        <v>5725.59</v>
      </c>
      <c r="D33" s="126">
        <f t="shared" si="4"/>
        <v>0.7399999999997817</v>
      </c>
      <c r="E33" s="91">
        <f>D33*E16</f>
        <v>1775.9999999994761</v>
      </c>
      <c r="F33" s="126">
        <v>2774.14</v>
      </c>
      <c r="G33" s="126">
        <f t="shared" si="0"/>
        <v>0.19000000000005457</v>
      </c>
      <c r="H33" s="91">
        <f>G33*H16</f>
        <v>456.00000000013097</v>
      </c>
      <c r="I33" s="126">
        <f t="shared" si="1"/>
        <v>0.25675675675690623</v>
      </c>
      <c r="J33" s="126">
        <f t="shared" si="2"/>
        <v>0.9685830686473115</v>
      </c>
      <c r="K33" s="117">
        <f t="shared" si="3"/>
        <v>1833.6062827112746</v>
      </c>
    </row>
    <row r="34" spans="2:11" ht="12.75">
      <c r="B34" s="90" t="s">
        <v>40</v>
      </c>
      <c r="C34" s="126">
        <v>5726.01</v>
      </c>
      <c r="D34" s="126">
        <f t="shared" si="4"/>
        <v>0.42000000000007276</v>
      </c>
      <c r="E34" s="91">
        <f>D34*E16</f>
        <v>1008.0000000001746</v>
      </c>
      <c r="F34" s="126">
        <v>2774.29</v>
      </c>
      <c r="G34" s="126">
        <f t="shared" si="0"/>
        <v>0.15000000000009095</v>
      </c>
      <c r="H34" s="91">
        <f>G34*H16</f>
        <v>360.0000000002183</v>
      </c>
      <c r="I34" s="126">
        <f t="shared" si="1"/>
        <v>0.3571428571430118</v>
      </c>
      <c r="J34" s="126">
        <f t="shared" si="2"/>
        <v>0.9417419115947914</v>
      </c>
      <c r="K34" s="117">
        <f t="shared" si="3"/>
        <v>1070.3569498071702</v>
      </c>
    </row>
    <row r="35" spans="2:11" ht="12.75">
      <c r="B35" s="90" t="s">
        <v>41</v>
      </c>
      <c r="C35" s="126">
        <v>5726.53</v>
      </c>
      <c r="D35" s="126">
        <f t="shared" si="4"/>
        <v>0.5199999999995271</v>
      </c>
      <c r="E35" s="91">
        <f>D35*E16</f>
        <v>1247.999999998865</v>
      </c>
      <c r="F35" s="126">
        <v>2774.43</v>
      </c>
      <c r="G35" s="126">
        <f t="shared" si="0"/>
        <v>0.13999999999987267</v>
      </c>
      <c r="H35" s="91">
        <f>G35*H16</f>
        <v>335.9999999996944</v>
      </c>
      <c r="I35" s="126">
        <f t="shared" si="1"/>
        <v>0.2692307692307692</v>
      </c>
      <c r="J35" s="126">
        <f t="shared" si="2"/>
        <v>0.9656157585206697</v>
      </c>
      <c r="K35" s="117">
        <f t="shared" si="3"/>
        <v>1292.4395537111054</v>
      </c>
    </row>
    <row r="36" spans="2:11" ht="12.75">
      <c r="B36" s="90" t="s">
        <v>42</v>
      </c>
      <c r="C36" s="126">
        <v>5727.09</v>
      </c>
      <c r="D36" s="126">
        <f t="shared" si="4"/>
        <v>0.5600000000004002</v>
      </c>
      <c r="E36" s="91">
        <f>D36*E16</f>
        <v>1344.0000000009604</v>
      </c>
      <c r="F36" s="126">
        <v>2774.6</v>
      </c>
      <c r="G36" s="126">
        <f t="shared" si="0"/>
        <v>0.17000000000007276</v>
      </c>
      <c r="H36" s="91">
        <f>G36*H16</f>
        <v>408.0000000001746</v>
      </c>
      <c r="I36" s="126">
        <f t="shared" si="1"/>
        <v>0.30357142857134156</v>
      </c>
      <c r="J36" s="126">
        <f t="shared" si="2"/>
        <v>0.9568805766427955</v>
      </c>
      <c r="K36" s="117">
        <f t="shared" si="3"/>
        <v>1404.5639892873246</v>
      </c>
    </row>
    <row r="37" spans="2:11" ht="12.75">
      <c r="B37" s="90" t="s">
        <v>43</v>
      </c>
      <c r="C37" s="126">
        <v>5727.72</v>
      </c>
      <c r="D37" s="126">
        <f t="shared" si="4"/>
        <v>0.6300000000001091</v>
      </c>
      <c r="E37" s="91">
        <f>D37*E16</f>
        <v>1512.000000000262</v>
      </c>
      <c r="F37" s="126">
        <v>2774.81</v>
      </c>
      <c r="G37" s="126">
        <f t="shared" si="0"/>
        <v>0.21000000000003638</v>
      </c>
      <c r="H37" s="91">
        <f>G37*H16</f>
        <v>504.0000000000873</v>
      </c>
      <c r="I37" s="126">
        <f t="shared" si="1"/>
        <v>0.3333333333333333</v>
      </c>
      <c r="J37" s="126">
        <f t="shared" si="2"/>
        <v>0.9486832980505138</v>
      </c>
      <c r="K37" s="117">
        <f t="shared" si="3"/>
        <v>1593.7879407251394</v>
      </c>
    </row>
    <row r="38" spans="2:11" ht="12.75">
      <c r="B38" s="90" t="s">
        <v>44</v>
      </c>
      <c r="C38" s="126">
        <v>5728.4</v>
      </c>
      <c r="D38" s="126">
        <f t="shared" si="4"/>
        <v>0.6799999999993815</v>
      </c>
      <c r="E38" s="91">
        <f>D38*E16</f>
        <v>1631.9999999985157</v>
      </c>
      <c r="F38" s="126">
        <v>2775.01</v>
      </c>
      <c r="G38" s="126">
        <f t="shared" si="0"/>
        <v>0.20000000000027285</v>
      </c>
      <c r="H38" s="91">
        <f>G38*H16</f>
        <v>480.00000000065484</v>
      </c>
      <c r="I38" s="126">
        <f t="shared" si="1"/>
        <v>0.2941176470594923</v>
      </c>
      <c r="J38" s="126">
        <f t="shared" si="2"/>
        <v>0.9593655015710969</v>
      </c>
      <c r="K38" s="117">
        <f t="shared" si="3"/>
        <v>1701.1243340790184</v>
      </c>
    </row>
    <row r="39" spans="2:11" ht="12.75">
      <c r="B39" s="90" t="s">
        <v>45</v>
      </c>
      <c r="C39" s="126">
        <v>5728.97</v>
      </c>
      <c r="D39" s="126">
        <f t="shared" si="4"/>
        <v>0.5700000000006185</v>
      </c>
      <c r="E39" s="91">
        <f>D39*E16</f>
        <v>1368.0000000014843</v>
      </c>
      <c r="F39" s="126">
        <v>2775.22</v>
      </c>
      <c r="G39" s="126">
        <f t="shared" si="0"/>
        <v>0.20999999999958163</v>
      </c>
      <c r="H39" s="91">
        <f>G39*H16</f>
        <v>503.9999999989959</v>
      </c>
      <c r="I39" s="126">
        <f t="shared" si="1"/>
        <v>0.3684210526304452</v>
      </c>
      <c r="J39" s="126">
        <f t="shared" si="2"/>
        <v>0.9383431168174552</v>
      </c>
      <c r="K39" s="117">
        <f t="shared" si="3"/>
        <v>1457.88888465584</v>
      </c>
    </row>
    <row r="40" spans="2:11" ht="12.75">
      <c r="B40" s="90" t="s">
        <v>46</v>
      </c>
      <c r="C40" s="126">
        <v>5729.53</v>
      </c>
      <c r="D40" s="126">
        <f t="shared" si="4"/>
        <v>0.5599999999994907</v>
      </c>
      <c r="E40" s="91">
        <f>D40*E16</f>
        <v>1343.9999999987776</v>
      </c>
      <c r="F40" s="126">
        <v>2775.44</v>
      </c>
      <c r="G40" s="126">
        <f t="shared" si="0"/>
        <v>0.22000000000025466</v>
      </c>
      <c r="H40" s="91">
        <f>G40*H16</f>
        <v>528.0000000006112</v>
      </c>
      <c r="I40" s="126">
        <f t="shared" si="1"/>
        <v>0.3928571428579549</v>
      </c>
      <c r="J40" s="126">
        <f t="shared" si="2"/>
        <v>0.9307514934400899</v>
      </c>
      <c r="K40" s="117">
        <f t="shared" si="3"/>
        <v>1443.9944598222528</v>
      </c>
    </row>
    <row r="41" spans="2:11" ht="12.75">
      <c r="B41" s="90" t="s">
        <v>47</v>
      </c>
      <c r="C41" s="126">
        <v>5730.11</v>
      </c>
      <c r="D41" s="126">
        <f t="shared" si="4"/>
        <v>0.5799999999999272</v>
      </c>
      <c r="E41" s="91">
        <f>D41*E16</f>
        <v>1391.9999999998254</v>
      </c>
      <c r="F41" s="126">
        <v>2775.71</v>
      </c>
      <c r="G41" s="126">
        <f t="shared" si="0"/>
        <v>0.2699999999999818</v>
      </c>
      <c r="H41" s="91">
        <f>G41*H16</f>
        <v>647.9999999999563</v>
      </c>
      <c r="I41" s="126">
        <f t="shared" si="1"/>
        <v>0.46551724137933737</v>
      </c>
      <c r="J41" s="126">
        <f t="shared" si="2"/>
        <v>0.9065820610798363</v>
      </c>
      <c r="K41" s="117">
        <f t="shared" si="3"/>
        <v>1535.4373969652613</v>
      </c>
    </row>
    <row r="42" spans="2:11" ht="12.75">
      <c r="B42" s="90" t="s">
        <v>48</v>
      </c>
      <c r="C42" s="126">
        <v>5730.67</v>
      </c>
      <c r="D42" s="126">
        <f t="shared" si="4"/>
        <v>0.5600000000004002</v>
      </c>
      <c r="E42" s="91">
        <f>D42*E16</f>
        <v>1344.0000000009604</v>
      </c>
      <c r="F42" s="126">
        <v>2775.93</v>
      </c>
      <c r="G42" s="126">
        <f t="shared" si="0"/>
        <v>0.2199999999997999</v>
      </c>
      <c r="H42" s="91">
        <f>G42*H16</f>
        <v>527.9999999995198</v>
      </c>
      <c r="I42" s="126">
        <f t="shared" si="1"/>
        <v>0.3928571428565048</v>
      </c>
      <c r="J42" s="126">
        <f t="shared" si="2"/>
        <v>0.9307514934405492</v>
      </c>
      <c r="K42" s="117">
        <f t="shared" si="3"/>
        <v>1443.9944598238853</v>
      </c>
    </row>
    <row r="43" spans="2:11" ht="12.75">
      <c r="B43" s="90" t="s">
        <v>49</v>
      </c>
      <c r="C43" s="126">
        <v>5731.18</v>
      </c>
      <c r="D43" s="126">
        <f t="shared" si="4"/>
        <v>0.5100000000002183</v>
      </c>
      <c r="E43" s="91">
        <f>D43*E16</f>
        <v>1224.0000000005239</v>
      </c>
      <c r="F43" s="126">
        <v>2776.14</v>
      </c>
      <c r="G43" s="126">
        <f t="shared" si="0"/>
        <v>0.21000000000003638</v>
      </c>
      <c r="H43" s="91">
        <f>G43*H16</f>
        <v>504.0000000000873</v>
      </c>
      <c r="I43" s="126">
        <f t="shared" si="1"/>
        <v>0.41176470588224806</v>
      </c>
      <c r="J43" s="126">
        <f t="shared" si="2"/>
        <v>0.9246780984747501</v>
      </c>
      <c r="K43" s="117">
        <f t="shared" si="3"/>
        <v>1323.7038943817347</v>
      </c>
    </row>
    <row r="44" spans="2:11" ht="13.5" thickBot="1">
      <c r="B44" s="93" t="s">
        <v>50</v>
      </c>
      <c r="C44" s="151">
        <v>5731.9</v>
      </c>
      <c r="D44" s="151">
        <f t="shared" si="4"/>
        <v>0.7199999999993452</v>
      </c>
      <c r="E44" s="94">
        <f>D44*E16</f>
        <v>1727.9999999984284</v>
      </c>
      <c r="F44" s="151">
        <v>2776.33</v>
      </c>
      <c r="G44" s="151">
        <f t="shared" si="0"/>
        <v>0.19000000000005457</v>
      </c>
      <c r="H44" s="94">
        <f>G44*H16</f>
        <v>456.00000000013097</v>
      </c>
      <c r="I44" s="151">
        <f t="shared" si="1"/>
        <v>0.2638888888892047</v>
      </c>
      <c r="J44" s="151">
        <f t="shared" si="2"/>
        <v>0.9669003583490432</v>
      </c>
      <c r="K44" s="120">
        <f t="shared" si="3"/>
        <v>1787.1541623471344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57" t="s">
        <v>63</v>
      </c>
      <c r="C48" s="504">
        <f>SUM(E21:E28)</f>
        <v>10320.000000000437</v>
      </c>
      <c r="D48" s="504"/>
      <c r="E48" s="22">
        <f>SUM(H21:H28)</f>
        <v>3984.000000000742</v>
      </c>
      <c r="F48" s="22">
        <f>C48/8</f>
        <v>1290.0000000000546</v>
      </c>
      <c r="G48" s="16">
        <f>E48/8</f>
        <v>498.00000000009277</v>
      </c>
      <c r="H48" s="501">
        <f>F48/K48</f>
        <v>1382.7884870797245</v>
      </c>
      <c r="I48" s="501"/>
      <c r="J48" s="501"/>
      <c r="K48" s="53">
        <f>COS(ATAN(G48/F48))</f>
        <v>0.9328975559554827</v>
      </c>
    </row>
    <row r="49" spans="2:11" ht="12.75">
      <c r="B49" s="58" t="s">
        <v>60</v>
      </c>
      <c r="C49" s="503">
        <f>SUM(E29:E36)</f>
        <v>10728.000000000611</v>
      </c>
      <c r="D49" s="503"/>
      <c r="E49" s="41">
        <f>SUM(H29:H36)</f>
        <v>3527.99999999952</v>
      </c>
      <c r="F49" s="41">
        <f>C49/8</f>
        <v>1341.0000000000764</v>
      </c>
      <c r="G49" s="14">
        <f>E49/8</f>
        <v>440.99999999994</v>
      </c>
      <c r="H49" s="505">
        <f>F49/K49</f>
        <v>1411.652223460209</v>
      </c>
      <c r="I49" s="505"/>
      <c r="J49" s="505"/>
      <c r="K49" s="54">
        <f>COS(ATAN(G49/F49))</f>
        <v>0.9499506873676354</v>
      </c>
    </row>
    <row r="50" spans="2:11" ht="12.75">
      <c r="B50" s="59" t="s">
        <v>61</v>
      </c>
      <c r="C50" s="503">
        <f>SUM(E37:E44)</f>
        <v>11543.999999998778</v>
      </c>
      <c r="D50" s="503"/>
      <c r="E50" s="41">
        <f>SUM(H37:H44)</f>
        <v>4152.000000000044</v>
      </c>
      <c r="F50" s="41">
        <f>C50/8</f>
        <v>1442.9999999998472</v>
      </c>
      <c r="G50" s="14">
        <f>E50/8</f>
        <v>519.0000000000055</v>
      </c>
      <c r="H50" s="505">
        <f>F50/K50</f>
        <v>1533.4960058635838</v>
      </c>
      <c r="I50" s="505"/>
      <c r="J50" s="505"/>
      <c r="K50" s="54">
        <f>COS(ATAN(G50/F50))</f>
        <v>0.9409871264628602</v>
      </c>
    </row>
    <row r="51" spans="2:11" ht="13.5" thickBot="1">
      <c r="B51" s="60" t="s">
        <v>62</v>
      </c>
      <c r="C51" s="512">
        <f>SUM(E21:E44)</f>
        <v>32591.999999999825</v>
      </c>
      <c r="D51" s="512"/>
      <c r="E51" s="61">
        <f>SUM(H21:H44)</f>
        <v>11664.000000000306</v>
      </c>
      <c r="F51" s="61">
        <f>C51/24</f>
        <v>1357.9999999999927</v>
      </c>
      <c r="G51" s="62">
        <f>E51/24</f>
        <v>486.00000000001273</v>
      </c>
      <c r="H51" s="513">
        <f>F51/K51</f>
        <v>1442.3453123298848</v>
      </c>
      <c r="I51" s="513"/>
      <c r="J51" s="513"/>
      <c r="K51" s="55">
        <f>COS(ATAN(G51/F51))</f>
        <v>0.9415221087427079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20.25" customHeight="1" thickBot="1">
      <c r="B60" s="542" t="s">
        <v>51</v>
      </c>
      <c r="C60" s="543"/>
      <c r="D60" s="543"/>
      <c r="E60" s="544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5064.000000001397</v>
      </c>
      <c r="D64" s="392"/>
      <c r="E64" s="96">
        <f>SUM(H20:H24)</f>
        <v>2088.0000000008295</v>
      </c>
      <c r="F64" s="97">
        <f aca="true" t="shared" si="5" ref="F64:F69">C64/4</f>
        <v>1266.0000000003492</v>
      </c>
      <c r="G64" s="98">
        <f aca="true" t="shared" si="6" ref="G64:G69">E64/4</f>
        <v>522.0000000002074</v>
      </c>
      <c r="H64" s="471">
        <f>F64/K64</f>
        <v>1369.394026568358</v>
      </c>
      <c r="I64" s="472"/>
      <c r="J64" s="473"/>
      <c r="K64" s="163">
        <f>COS(ATAN(G64/F64))</f>
        <v>0.9244965111852359</v>
      </c>
    </row>
    <row r="65" spans="2:11" s="99" customFormat="1" ht="12" customHeight="1">
      <c r="B65" s="129" t="s">
        <v>191</v>
      </c>
      <c r="C65" s="396">
        <f>SUM(E25:E28)</f>
        <v>5255.99999999904</v>
      </c>
      <c r="D65" s="388"/>
      <c r="E65" s="100">
        <f>SUM(H25:H28)</f>
        <v>1895.9999999999127</v>
      </c>
      <c r="F65" s="97">
        <f t="shared" si="5"/>
        <v>1313.99999999976</v>
      </c>
      <c r="G65" s="98">
        <f t="shared" si="6"/>
        <v>473.9999999999782</v>
      </c>
      <c r="H65" s="389">
        <f aca="true" t="shared" si="7" ref="H65:H70">F65/K65</f>
        <v>1396.8793791875332</v>
      </c>
      <c r="I65" s="389"/>
      <c r="J65" s="390"/>
      <c r="K65" s="163">
        <f aca="true" t="shared" si="8" ref="K65:K70">COS(ATAN(G65/F65))</f>
        <v>0.9406681919551433</v>
      </c>
    </row>
    <row r="66" spans="2:11" s="99" customFormat="1" ht="12" customHeight="1">
      <c r="B66" s="129" t="s">
        <v>192</v>
      </c>
      <c r="C66" s="396">
        <f>SUM(E29:E32)</f>
        <v>5352.000000001135</v>
      </c>
      <c r="D66" s="388"/>
      <c r="E66" s="100">
        <f>SUM(H29:H32)</f>
        <v>1967.9999999993015</v>
      </c>
      <c r="F66" s="97">
        <f t="shared" si="5"/>
        <v>1338.0000000002838</v>
      </c>
      <c r="G66" s="98">
        <f t="shared" si="6"/>
        <v>491.9999999998254</v>
      </c>
      <c r="H66" s="389">
        <f t="shared" si="7"/>
        <v>1425.5904040083137</v>
      </c>
      <c r="I66" s="389"/>
      <c r="J66" s="390"/>
      <c r="K66" s="163">
        <f t="shared" si="8"/>
        <v>0.9385585061727736</v>
      </c>
    </row>
    <row r="67" spans="2:11" s="99" customFormat="1" ht="12" customHeight="1">
      <c r="B67" s="129" t="s">
        <v>193</v>
      </c>
      <c r="C67" s="396">
        <f>SUM(E33:E36)</f>
        <v>5375.999999999476</v>
      </c>
      <c r="D67" s="388"/>
      <c r="E67" s="100">
        <f>SUM(H33:H36)</f>
        <v>1560.0000000002183</v>
      </c>
      <c r="F67" s="97">
        <f t="shared" si="5"/>
        <v>1343.999999999869</v>
      </c>
      <c r="G67" s="98">
        <f t="shared" si="6"/>
        <v>390.00000000005457</v>
      </c>
      <c r="H67" s="389">
        <f t="shared" si="7"/>
        <v>1399.4413170975374</v>
      </c>
      <c r="I67" s="389"/>
      <c r="J67" s="390"/>
      <c r="K67" s="163">
        <f t="shared" si="8"/>
        <v>0.9603832497866688</v>
      </c>
    </row>
    <row r="68" spans="2:11" s="99" customFormat="1" ht="12" customHeight="1">
      <c r="B68" s="129" t="s">
        <v>194</v>
      </c>
      <c r="C68" s="396">
        <f>SUM(E37:E40)</f>
        <v>5855.99999999904</v>
      </c>
      <c r="D68" s="388"/>
      <c r="E68" s="100">
        <f>SUM(H37:H40)</f>
        <v>2016.0000000003492</v>
      </c>
      <c r="F68" s="97">
        <f t="shared" si="5"/>
        <v>1463.99999999976</v>
      </c>
      <c r="G68" s="98">
        <f t="shared" si="6"/>
        <v>504.0000000000873</v>
      </c>
      <c r="H68" s="389">
        <f t="shared" si="7"/>
        <v>1548.3255471635753</v>
      </c>
      <c r="I68" s="389"/>
      <c r="J68" s="390"/>
      <c r="K68" s="163">
        <f t="shared" si="8"/>
        <v>0.9455375858660383</v>
      </c>
    </row>
    <row r="69" spans="2:11" s="99" customFormat="1" ht="12" customHeight="1">
      <c r="B69" s="90" t="s">
        <v>195</v>
      </c>
      <c r="C69" s="396">
        <f>SUM(E41:E44)</f>
        <v>5687.999999999738</v>
      </c>
      <c r="D69" s="388"/>
      <c r="E69" s="100">
        <f>SUM(H41:H44)</f>
        <v>2135.9999999996944</v>
      </c>
      <c r="F69" s="97">
        <f t="shared" si="5"/>
        <v>1421.9999999999345</v>
      </c>
      <c r="G69" s="98">
        <f t="shared" si="6"/>
        <v>533.9999999999236</v>
      </c>
      <c r="H69" s="389">
        <f t="shared" si="7"/>
        <v>1518.9601706429737</v>
      </c>
      <c r="I69" s="389"/>
      <c r="J69" s="390"/>
      <c r="K69" s="163">
        <f t="shared" si="8"/>
        <v>0.9361667458324492</v>
      </c>
    </row>
    <row r="70" spans="2:11" s="273" customFormat="1" ht="15.75" customHeight="1" thickBot="1">
      <c r="B70" s="268" t="s">
        <v>62</v>
      </c>
      <c r="C70" s="459">
        <f>SUM(C64:D69)</f>
        <v>32591.999999999825</v>
      </c>
      <c r="D70" s="460"/>
      <c r="E70" s="269">
        <f>SUM(E64:E69)</f>
        <v>11664.000000000306</v>
      </c>
      <c r="F70" s="270">
        <f>C70/24</f>
        <v>1357.9999999999927</v>
      </c>
      <c r="G70" s="271">
        <f>E70/24</f>
        <v>486.00000000001273</v>
      </c>
      <c r="H70" s="461">
        <f t="shared" si="7"/>
        <v>1442.3453123298848</v>
      </c>
      <c r="I70" s="462"/>
      <c r="J70" s="463"/>
      <c r="K70" s="272">
        <f t="shared" si="8"/>
        <v>0.9415221087427079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C64:D64"/>
    <mergeCell ref="H64:J64"/>
    <mergeCell ref="C65:D65"/>
    <mergeCell ref="H65:J65"/>
    <mergeCell ref="C66:D66"/>
    <mergeCell ref="H66:J66"/>
    <mergeCell ref="B61:B63"/>
    <mergeCell ref="C61:D63"/>
    <mergeCell ref="E61:E63"/>
    <mergeCell ref="F61:F63"/>
    <mergeCell ref="G61:G63"/>
    <mergeCell ref="H61:J63"/>
    <mergeCell ref="B60:E60"/>
    <mergeCell ref="K13:K19"/>
    <mergeCell ref="H46:J47"/>
    <mergeCell ref="F45:J45"/>
    <mergeCell ref="K45:K47"/>
    <mergeCell ref="I13:I19"/>
    <mergeCell ref="H49:J49"/>
    <mergeCell ref="H50:J50"/>
    <mergeCell ref="F60:J60"/>
    <mergeCell ref="K60:K63"/>
    <mergeCell ref="H51:J51"/>
    <mergeCell ref="C49:D49"/>
    <mergeCell ref="C50:D50"/>
    <mergeCell ref="B13:B19"/>
    <mergeCell ref="C46:D47"/>
    <mergeCell ref="B46:B47"/>
    <mergeCell ref="B45:E45"/>
    <mergeCell ref="E46:E47"/>
    <mergeCell ref="J13:J19"/>
    <mergeCell ref="H48:J48"/>
    <mergeCell ref="B57:D57"/>
    <mergeCell ref="F57:G57"/>
    <mergeCell ref="F46:F47"/>
    <mergeCell ref="G46:G47"/>
    <mergeCell ref="C48:D48"/>
    <mergeCell ref="B55:D55"/>
    <mergeCell ref="F55:G55"/>
    <mergeCell ref="C51:D51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K71"/>
  <sheetViews>
    <sheetView view="pageBreakPreview" zoomScaleSheetLayoutView="100" zoomScalePageLayoutView="0" workbookViewId="0" topLeftCell="A4">
      <selection activeCell="L4" sqref="L1:T16384"/>
    </sheetView>
  </sheetViews>
  <sheetFormatPr defaultColWidth="9.140625" defaultRowHeight="12.75"/>
  <cols>
    <col min="1" max="1" width="1.57421875" style="0" customWidth="1"/>
    <col min="2" max="2" width="6.00390625" style="0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6.8515625" style="0" customWidth="1"/>
    <col min="10" max="10" width="6.140625" style="0" customWidth="1"/>
  </cols>
  <sheetData>
    <row r="2" spans="2:11" ht="13.5" customHeight="1">
      <c r="B2" s="65" t="s">
        <v>196</v>
      </c>
      <c r="H2" t="s">
        <v>145</v>
      </c>
      <c r="J2" s="1"/>
      <c r="K2" s="1">
        <v>47</v>
      </c>
    </row>
    <row r="3" spans="2:11" ht="13.5" customHeight="1">
      <c r="B3" s="64" t="s">
        <v>125</v>
      </c>
      <c r="H3" t="s">
        <v>148</v>
      </c>
      <c r="J3" s="1"/>
      <c r="K3" s="1"/>
    </row>
    <row r="4" spans="2:11" ht="13.5" customHeight="1">
      <c r="B4" t="s">
        <v>126</v>
      </c>
      <c r="H4" s="546" t="s">
        <v>248</v>
      </c>
      <c r="I4" s="546"/>
      <c r="J4" s="546"/>
      <c r="K4" s="546"/>
    </row>
    <row r="5" spans="2:11" ht="13.5" customHeight="1">
      <c r="B5" t="s">
        <v>127</v>
      </c>
      <c r="H5" t="s">
        <v>146</v>
      </c>
      <c r="J5" s="1"/>
      <c r="K5" s="1">
        <v>105</v>
      </c>
    </row>
    <row r="6" ht="13.5" customHeight="1">
      <c r="H6" t="s">
        <v>147</v>
      </c>
    </row>
    <row r="7" ht="13.5" customHeight="1"/>
    <row r="8" ht="12.75">
      <c r="F8" s="1" t="s">
        <v>2</v>
      </c>
    </row>
    <row r="9" ht="12.75">
      <c r="D9" t="s">
        <v>0</v>
      </c>
    </row>
    <row r="10" spans="2:7" ht="12.75">
      <c r="B10" s="2"/>
      <c r="D10" t="s">
        <v>129</v>
      </c>
      <c r="G10" s="1" t="s">
        <v>263</v>
      </c>
    </row>
    <row r="11" spans="4:9" ht="12.75">
      <c r="D11" s="545" t="s">
        <v>243</v>
      </c>
      <c r="E11" s="545"/>
      <c r="F11" s="545"/>
      <c r="G11" s="545"/>
      <c r="H11" s="545"/>
      <c r="I11" s="545"/>
    </row>
    <row r="12" ht="12.75">
      <c r="E12" t="s">
        <v>7</v>
      </c>
    </row>
    <row r="13" ht="13.5" thickBot="1">
      <c r="B13" t="s">
        <v>180</v>
      </c>
    </row>
    <row r="14" spans="2:11" ht="13.5" customHeight="1">
      <c r="B14" s="417" t="s">
        <v>25</v>
      </c>
      <c r="C14" s="17" t="s">
        <v>9</v>
      </c>
      <c r="D14" s="4"/>
      <c r="E14" s="291" t="s">
        <v>217</v>
      </c>
      <c r="F14" s="3" t="s">
        <v>16</v>
      </c>
      <c r="G14" s="4"/>
      <c r="H14" s="291" t="s">
        <v>217</v>
      </c>
      <c r="I14" s="395" t="s">
        <v>20</v>
      </c>
      <c r="J14" s="395" t="s">
        <v>21</v>
      </c>
      <c r="K14" s="385" t="s">
        <v>24</v>
      </c>
    </row>
    <row r="15" spans="2:11" ht="12.75">
      <c r="B15" s="420"/>
      <c r="C15" s="9" t="s">
        <v>10</v>
      </c>
      <c r="D15" s="7"/>
      <c r="E15" s="8"/>
      <c r="F15" s="6" t="s">
        <v>17</v>
      </c>
      <c r="G15" s="7"/>
      <c r="H15" s="8"/>
      <c r="I15" s="383"/>
      <c r="J15" s="383"/>
      <c r="K15" s="386"/>
    </row>
    <row r="16" spans="2:11" ht="12.75">
      <c r="B16" s="420"/>
      <c r="C16" s="9" t="s">
        <v>11</v>
      </c>
      <c r="D16" s="9"/>
      <c r="E16" s="8"/>
      <c r="F16" s="6" t="s">
        <v>18</v>
      </c>
      <c r="G16" s="7"/>
      <c r="H16" s="8"/>
      <c r="I16" s="383"/>
      <c r="J16" s="383"/>
      <c r="K16" s="386"/>
    </row>
    <row r="17" spans="2:11" ht="12.75">
      <c r="B17" s="420"/>
      <c r="C17" s="23" t="s">
        <v>64</v>
      </c>
      <c r="D17" s="24"/>
      <c r="E17" s="31">
        <v>6000</v>
      </c>
      <c r="F17" s="6" t="s">
        <v>19</v>
      </c>
      <c r="G17" s="7"/>
      <c r="H17" s="32">
        <v>6000</v>
      </c>
      <c r="I17" s="383"/>
      <c r="J17" s="383"/>
      <c r="K17" s="386"/>
    </row>
    <row r="18" spans="2:11" ht="12.75">
      <c r="B18" s="420"/>
      <c r="C18" s="18" t="s">
        <v>12</v>
      </c>
      <c r="D18" s="20" t="s">
        <v>14</v>
      </c>
      <c r="E18" s="20" t="s">
        <v>22</v>
      </c>
      <c r="F18" s="20" t="s">
        <v>12</v>
      </c>
      <c r="G18" s="20" t="s">
        <v>14</v>
      </c>
      <c r="H18" s="20" t="s">
        <v>22</v>
      </c>
      <c r="I18" s="477"/>
      <c r="J18" s="383"/>
      <c r="K18" s="386"/>
    </row>
    <row r="19" spans="2:11" ht="12.75">
      <c r="B19" s="420"/>
      <c r="C19" s="19" t="s">
        <v>13</v>
      </c>
      <c r="D19" s="21" t="s">
        <v>12</v>
      </c>
      <c r="E19" s="21" t="s">
        <v>23</v>
      </c>
      <c r="F19" s="21" t="s">
        <v>13</v>
      </c>
      <c r="G19" s="21" t="s">
        <v>12</v>
      </c>
      <c r="H19" s="21" t="s">
        <v>23</v>
      </c>
      <c r="I19" s="477"/>
      <c r="J19" s="383"/>
      <c r="K19" s="386"/>
    </row>
    <row r="20" spans="2:11" ht="13.5" thickBot="1">
      <c r="B20" s="420"/>
      <c r="C20" s="12"/>
      <c r="D20" s="11"/>
      <c r="E20" s="21" t="s">
        <v>15</v>
      </c>
      <c r="F20" s="11"/>
      <c r="G20" s="11"/>
      <c r="H20" s="21" t="s">
        <v>15</v>
      </c>
      <c r="I20" s="477"/>
      <c r="J20" s="383"/>
      <c r="K20" s="386"/>
    </row>
    <row r="21" spans="2:11" ht="12.75">
      <c r="B21" s="84" t="s">
        <v>26</v>
      </c>
      <c r="C21" s="175">
        <v>29.6602</v>
      </c>
      <c r="D21" s="166"/>
      <c r="E21" s="118"/>
      <c r="F21" s="175">
        <v>0.47</v>
      </c>
      <c r="G21" s="166"/>
      <c r="H21" s="85"/>
      <c r="I21" s="85"/>
      <c r="J21" s="85"/>
      <c r="K21" s="85"/>
    </row>
    <row r="22" spans="2:11" ht="12.75">
      <c r="B22" s="90" t="s">
        <v>27</v>
      </c>
      <c r="C22" s="126">
        <v>29.6602</v>
      </c>
      <c r="D22" s="126">
        <f>C22-C21</f>
        <v>0</v>
      </c>
      <c r="E22" s="91">
        <f>D22*E17</f>
        <v>0</v>
      </c>
      <c r="F22" s="126">
        <v>0.47</v>
      </c>
      <c r="G22" s="126">
        <f aca="true" t="shared" si="0" ref="G22:G45">F22-F21</f>
        <v>0</v>
      </c>
      <c r="H22" s="91">
        <f>G22*H17</f>
        <v>0</v>
      </c>
      <c r="I22" s="126" t="e">
        <f aca="true" t="shared" si="1" ref="I22:I45">H22/E22</f>
        <v>#DIV/0!</v>
      </c>
      <c r="J22" s="126" t="e">
        <f aca="true" t="shared" si="2" ref="J22:J45">COS(ATAN(I22))</f>
        <v>#DIV/0!</v>
      </c>
      <c r="K22" s="117" t="e">
        <f aca="true" t="shared" si="3" ref="K22:K45">E22/J22</f>
        <v>#DIV/0!</v>
      </c>
    </row>
    <row r="23" spans="2:11" ht="12.75">
      <c r="B23" s="90" t="s">
        <v>28</v>
      </c>
      <c r="C23" s="126">
        <v>29.6602</v>
      </c>
      <c r="D23" s="126">
        <f>C23-C22</f>
        <v>0</v>
      </c>
      <c r="E23" s="91">
        <f>D23*E17</f>
        <v>0</v>
      </c>
      <c r="F23" s="126">
        <v>0.47</v>
      </c>
      <c r="G23" s="126">
        <f t="shared" si="0"/>
        <v>0</v>
      </c>
      <c r="H23" s="91">
        <f>G23*H17</f>
        <v>0</v>
      </c>
      <c r="I23" s="126" t="e">
        <f t="shared" si="1"/>
        <v>#DIV/0!</v>
      </c>
      <c r="J23" s="126" t="e">
        <f t="shared" si="2"/>
        <v>#DIV/0!</v>
      </c>
      <c r="K23" s="117" t="e">
        <f t="shared" si="3"/>
        <v>#DIV/0!</v>
      </c>
    </row>
    <row r="24" spans="2:11" ht="12.75">
      <c r="B24" s="90" t="s">
        <v>29</v>
      </c>
      <c r="C24" s="126">
        <v>29.6602</v>
      </c>
      <c r="D24" s="126">
        <f aca="true" t="shared" si="4" ref="D24:D45">C24-C23</f>
        <v>0</v>
      </c>
      <c r="E24" s="91">
        <f>D24*E17</f>
        <v>0</v>
      </c>
      <c r="F24" s="126">
        <v>0.47</v>
      </c>
      <c r="G24" s="126">
        <f t="shared" si="0"/>
        <v>0</v>
      </c>
      <c r="H24" s="91">
        <f>G24*H17</f>
        <v>0</v>
      </c>
      <c r="I24" s="126" t="e">
        <f t="shared" si="1"/>
        <v>#DIV/0!</v>
      </c>
      <c r="J24" s="126" t="e">
        <f t="shared" si="2"/>
        <v>#DIV/0!</v>
      </c>
      <c r="K24" s="117" t="e">
        <f t="shared" si="3"/>
        <v>#DIV/0!</v>
      </c>
    </row>
    <row r="25" spans="2:11" ht="12.75">
      <c r="B25" s="90" t="s">
        <v>30</v>
      </c>
      <c r="C25" s="126">
        <v>29.6602</v>
      </c>
      <c r="D25" s="126">
        <f t="shared" si="4"/>
        <v>0</v>
      </c>
      <c r="E25" s="91">
        <f>D25*E17</f>
        <v>0</v>
      </c>
      <c r="F25" s="126">
        <v>0.47</v>
      </c>
      <c r="G25" s="126">
        <f t="shared" si="0"/>
        <v>0</v>
      </c>
      <c r="H25" s="91">
        <f>G25*H17</f>
        <v>0</v>
      </c>
      <c r="I25" s="126" t="e">
        <f t="shared" si="1"/>
        <v>#DIV/0!</v>
      </c>
      <c r="J25" s="126" t="e">
        <f t="shared" si="2"/>
        <v>#DIV/0!</v>
      </c>
      <c r="K25" s="117" t="e">
        <f t="shared" si="3"/>
        <v>#DIV/0!</v>
      </c>
    </row>
    <row r="26" spans="2:11" ht="12.75">
      <c r="B26" s="90" t="s">
        <v>31</v>
      </c>
      <c r="C26" s="126">
        <v>29.6602</v>
      </c>
      <c r="D26" s="126">
        <f t="shared" si="4"/>
        <v>0</v>
      </c>
      <c r="E26" s="91">
        <f>D26*E17</f>
        <v>0</v>
      </c>
      <c r="F26" s="126">
        <v>0.47</v>
      </c>
      <c r="G26" s="126">
        <f t="shared" si="0"/>
        <v>0</v>
      </c>
      <c r="H26" s="91">
        <f>G26*H17</f>
        <v>0</v>
      </c>
      <c r="I26" s="126" t="e">
        <f t="shared" si="1"/>
        <v>#DIV/0!</v>
      </c>
      <c r="J26" s="126" t="e">
        <f t="shared" si="2"/>
        <v>#DIV/0!</v>
      </c>
      <c r="K26" s="117" t="e">
        <f t="shared" si="3"/>
        <v>#DIV/0!</v>
      </c>
    </row>
    <row r="27" spans="2:11" ht="12.75">
      <c r="B27" s="90" t="s">
        <v>32</v>
      </c>
      <c r="C27" s="126">
        <v>29.6602</v>
      </c>
      <c r="D27" s="126">
        <f t="shared" si="4"/>
        <v>0</v>
      </c>
      <c r="E27" s="91">
        <f>D27*E17</f>
        <v>0</v>
      </c>
      <c r="F27" s="126">
        <v>0.47</v>
      </c>
      <c r="G27" s="126">
        <f t="shared" si="0"/>
        <v>0</v>
      </c>
      <c r="H27" s="91">
        <f>G27*H17</f>
        <v>0</v>
      </c>
      <c r="I27" s="126" t="e">
        <f t="shared" si="1"/>
        <v>#DIV/0!</v>
      </c>
      <c r="J27" s="126" t="e">
        <f t="shared" si="2"/>
        <v>#DIV/0!</v>
      </c>
      <c r="K27" s="117" t="e">
        <f t="shared" si="3"/>
        <v>#DIV/0!</v>
      </c>
    </row>
    <row r="28" spans="2:11" ht="12.75">
      <c r="B28" s="90" t="s">
        <v>33</v>
      </c>
      <c r="C28" s="126">
        <v>29.6602</v>
      </c>
      <c r="D28" s="126">
        <f t="shared" si="4"/>
        <v>0</v>
      </c>
      <c r="E28" s="91">
        <f>D28*E17</f>
        <v>0</v>
      </c>
      <c r="F28" s="126">
        <v>0.47</v>
      </c>
      <c r="G28" s="126">
        <f t="shared" si="0"/>
        <v>0</v>
      </c>
      <c r="H28" s="91">
        <f>G28*H17</f>
        <v>0</v>
      </c>
      <c r="I28" s="126" t="e">
        <f t="shared" si="1"/>
        <v>#DIV/0!</v>
      </c>
      <c r="J28" s="126" t="e">
        <f t="shared" si="2"/>
        <v>#DIV/0!</v>
      </c>
      <c r="K28" s="117" t="e">
        <f t="shared" si="3"/>
        <v>#DIV/0!</v>
      </c>
    </row>
    <row r="29" spans="2:11" ht="12.75">
      <c r="B29" s="90" t="s">
        <v>34</v>
      </c>
      <c r="C29" s="126">
        <v>29.6602</v>
      </c>
      <c r="D29" s="126">
        <f t="shared" si="4"/>
        <v>0</v>
      </c>
      <c r="E29" s="91">
        <f>D29*E17</f>
        <v>0</v>
      </c>
      <c r="F29" s="126">
        <v>0.47</v>
      </c>
      <c r="G29" s="126">
        <f t="shared" si="0"/>
        <v>0</v>
      </c>
      <c r="H29" s="91">
        <f>G29*H17</f>
        <v>0</v>
      </c>
      <c r="I29" s="126" t="e">
        <f t="shared" si="1"/>
        <v>#DIV/0!</v>
      </c>
      <c r="J29" s="126" t="e">
        <f t="shared" si="2"/>
        <v>#DIV/0!</v>
      </c>
      <c r="K29" s="117" t="e">
        <f t="shared" si="3"/>
        <v>#DIV/0!</v>
      </c>
    </row>
    <row r="30" spans="2:11" ht="12.75">
      <c r="B30" s="90" t="s">
        <v>35</v>
      </c>
      <c r="C30" s="126">
        <v>29.6602</v>
      </c>
      <c r="D30" s="126">
        <f t="shared" si="4"/>
        <v>0</v>
      </c>
      <c r="E30" s="91">
        <f>D30*E17</f>
        <v>0</v>
      </c>
      <c r="F30" s="126">
        <v>0.47</v>
      </c>
      <c r="G30" s="126">
        <f t="shared" si="0"/>
        <v>0</v>
      </c>
      <c r="H30" s="91">
        <f>G30*H17</f>
        <v>0</v>
      </c>
      <c r="I30" s="126" t="e">
        <f t="shared" si="1"/>
        <v>#DIV/0!</v>
      </c>
      <c r="J30" s="126" t="e">
        <f t="shared" si="2"/>
        <v>#DIV/0!</v>
      </c>
      <c r="K30" s="117" t="e">
        <f t="shared" si="3"/>
        <v>#DIV/0!</v>
      </c>
    </row>
    <row r="31" spans="2:11" ht="12.75">
      <c r="B31" s="90" t="s">
        <v>36</v>
      </c>
      <c r="C31" s="126">
        <v>29.6602</v>
      </c>
      <c r="D31" s="126">
        <f t="shared" si="4"/>
        <v>0</v>
      </c>
      <c r="E31" s="91">
        <f>D31*E17</f>
        <v>0</v>
      </c>
      <c r="F31" s="126">
        <v>0.47</v>
      </c>
      <c r="G31" s="126">
        <f t="shared" si="0"/>
        <v>0</v>
      </c>
      <c r="H31" s="91">
        <f>G31*H17</f>
        <v>0</v>
      </c>
      <c r="I31" s="126" t="e">
        <f t="shared" si="1"/>
        <v>#DIV/0!</v>
      </c>
      <c r="J31" s="126" t="e">
        <f t="shared" si="2"/>
        <v>#DIV/0!</v>
      </c>
      <c r="K31" s="117" t="e">
        <f t="shared" si="3"/>
        <v>#DIV/0!</v>
      </c>
    </row>
    <row r="32" spans="2:11" ht="12.75">
      <c r="B32" s="90" t="s">
        <v>37</v>
      </c>
      <c r="C32" s="126">
        <v>29.6602</v>
      </c>
      <c r="D32" s="126">
        <f t="shared" si="4"/>
        <v>0</v>
      </c>
      <c r="E32" s="91">
        <f>D32*E17</f>
        <v>0</v>
      </c>
      <c r="F32" s="126">
        <v>0.47</v>
      </c>
      <c r="G32" s="126">
        <f t="shared" si="0"/>
        <v>0</v>
      </c>
      <c r="H32" s="91">
        <f>G32*H17</f>
        <v>0</v>
      </c>
      <c r="I32" s="126" t="e">
        <f t="shared" si="1"/>
        <v>#DIV/0!</v>
      </c>
      <c r="J32" s="126" t="e">
        <f t="shared" si="2"/>
        <v>#DIV/0!</v>
      </c>
      <c r="K32" s="117" t="e">
        <f t="shared" si="3"/>
        <v>#DIV/0!</v>
      </c>
    </row>
    <row r="33" spans="2:11" ht="12.75">
      <c r="B33" s="90" t="s">
        <v>38</v>
      </c>
      <c r="C33" s="126">
        <v>29.6602</v>
      </c>
      <c r="D33" s="126">
        <f t="shared" si="4"/>
        <v>0</v>
      </c>
      <c r="E33" s="91">
        <f>D33*E17</f>
        <v>0</v>
      </c>
      <c r="F33" s="126">
        <v>0.47</v>
      </c>
      <c r="G33" s="126">
        <f t="shared" si="0"/>
        <v>0</v>
      </c>
      <c r="H33" s="91">
        <f>G33*H17</f>
        <v>0</v>
      </c>
      <c r="I33" s="126" t="e">
        <f t="shared" si="1"/>
        <v>#DIV/0!</v>
      </c>
      <c r="J33" s="126" t="e">
        <f t="shared" si="2"/>
        <v>#DIV/0!</v>
      </c>
      <c r="K33" s="117" t="e">
        <f t="shared" si="3"/>
        <v>#DIV/0!</v>
      </c>
    </row>
    <row r="34" spans="2:11" ht="12.75">
      <c r="B34" s="90" t="s">
        <v>39</v>
      </c>
      <c r="C34" s="126">
        <v>29.6602</v>
      </c>
      <c r="D34" s="126">
        <f t="shared" si="4"/>
        <v>0</v>
      </c>
      <c r="E34" s="91">
        <f>D34*E17</f>
        <v>0</v>
      </c>
      <c r="F34" s="126">
        <v>0.47</v>
      </c>
      <c r="G34" s="126">
        <f t="shared" si="0"/>
        <v>0</v>
      </c>
      <c r="H34" s="91">
        <f>G34*H17</f>
        <v>0</v>
      </c>
      <c r="I34" s="126" t="e">
        <f t="shared" si="1"/>
        <v>#DIV/0!</v>
      </c>
      <c r="J34" s="126" t="e">
        <f t="shared" si="2"/>
        <v>#DIV/0!</v>
      </c>
      <c r="K34" s="117" t="e">
        <f t="shared" si="3"/>
        <v>#DIV/0!</v>
      </c>
    </row>
    <row r="35" spans="2:11" ht="12.75">
      <c r="B35" s="90" t="s">
        <v>40</v>
      </c>
      <c r="C35" s="126">
        <v>29.6602</v>
      </c>
      <c r="D35" s="126">
        <f t="shared" si="4"/>
        <v>0</v>
      </c>
      <c r="E35" s="91">
        <f>D35*E17</f>
        <v>0</v>
      </c>
      <c r="F35" s="126">
        <v>0.47</v>
      </c>
      <c r="G35" s="126">
        <f t="shared" si="0"/>
        <v>0</v>
      </c>
      <c r="H35" s="91">
        <f>G35*H17</f>
        <v>0</v>
      </c>
      <c r="I35" s="126" t="e">
        <f t="shared" si="1"/>
        <v>#DIV/0!</v>
      </c>
      <c r="J35" s="126" t="e">
        <f t="shared" si="2"/>
        <v>#DIV/0!</v>
      </c>
      <c r="K35" s="117" t="e">
        <f t="shared" si="3"/>
        <v>#DIV/0!</v>
      </c>
    </row>
    <row r="36" spans="2:11" ht="12.75">
      <c r="B36" s="90" t="s">
        <v>41</v>
      </c>
      <c r="C36" s="126">
        <v>29.6602</v>
      </c>
      <c r="D36" s="126">
        <f t="shared" si="4"/>
        <v>0</v>
      </c>
      <c r="E36" s="91">
        <f>D36*E17</f>
        <v>0</v>
      </c>
      <c r="F36" s="126">
        <v>0.47</v>
      </c>
      <c r="G36" s="126">
        <f t="shared" si="0"/>
        <v>0</v>
      </c>
      <c r="H36" s="91">
        <f>G36*H17</f>
        <v>0</v>
      </c>
      <c r="I36" s="126" t="e">
        <f t="shared" si="1"/>
        <v>#DIV/0!</v>
      </c>
      <c r="J36" s="126" t="e">
        <f t="shared" si="2"/>
        <v>#DIV/0!</v>
      </c>
      <c r="K36" s="117" t="e">
        <f t="shared" si="3"/>
        <v>#DIV/0!</v>
      </c>
    </row>
    <row r="37" spans="2:11" ht="12.75">
      <c r="B37" s="90" t="s">
        <v>42</v>
      </c>
      <c r="C37" s="126">
        <v>29.6602</v>
      </c>
      <c r="D37" s="126">
        <f t="shared" si="4"/>
        <v>0</v>
      </c>
      <c r="E37" s="91">
        <f>D37*E17</f>
        <v>0</v>
      </c>
      <c r="F37" s="126">
        <v>0.47</v>
      </c>
      <c r="G37" s="126">
        <f t="shared" si="0"/>
        <v>0</v>
      </c>
      <c r="H37" s="91">
        <f>G37*H17</f>
        <v>0</v>
      </c>
      <c r="I37" s="126" t="e">
        <f t="shared" si="1"/>
        <v>#DIV/0!</v>
      </c>
      <c r="J37" s="126" t="e">
        <f t="shared" si="2"/>
        <v>#DIV/0!</v>
      </c>
      <c r="K37" s="117" t="e">
        <f t="shared" si="3"/>
        <v>#DIV/0!</v>
      </c>
    </row>
    <row r="38" spans="2:11" ht="12.75">
      <c r="B38" s="90" t="s">
        <v>43</v>
      </c>
      <c r="C38" s="126">
        <v>29.6602</v>
      </c>
      <c r="D38" s="126">
        <f t="shared" si="4"/>
        <v>0</v>
      </c>
      <c r="E38" s="91">
        <f>D38*E17</f>
        <v>0</v>
      </c>
      <c r="F38" s="126">
        <v>0.47</v>
      </c>
      <c r="G38" s="126">
        <f t="shared" si="0"/>
        <v>0</v>
      </c>
      <c r="H38" s="91">
        <f>G38*H17</f>
        <v>0</v>
      </c>
      <c r="I38" s="126" t="e">
        <f t="shared" si="1"/>
        <v>#DIV/0!</v>
      </c>
      <c r="J38" s="126" t="e">
        <f t="shared" si="2"/>
        <v>#DIV/0!</v>
      </c>
      <c r="K38" s="117" t="e">
        <f t="shared" si="3"/>
        <v>#DIV/0!</v>
      </c>
    </row>
    <row r="39" spans="2:11" ht="12.75">
      <c r="B39" s="90" t="s">
        <v>44</v>
      </c>
      <c r="C39" s="126">
        <v>29.6602</v>
      </c>
      <c r="D39" s="126">
        <f t="shared" si="4"/>
        <v>0</v>
      </c>
      <c r="E39" s="91">
        <f>D39*E17</f>
        <v>0</v>
      </c>
      <c r="F39" s="126">
        <v>0.47</v>
      </c>
      <c r="G39" s="126">
        <f t="shared" si="0"/>
        <v>0</v>
      </c>
      <c r="H39" s="91">
        <f>G39*H17</f>
        <v>0</v>
      </c>
      <c r="I39" s="126" t="e">
        <f t="shared" si="1"/>
        <v>#DIV/0!</v>
      </c>
      <c r="J39" s="126" t="e">
        <f t="shared" si="2"/>
        <v>#DIV/0!</v>
      </c>
      <c r="K39" s="117" t="e">
        <f t="shared" si="3"/>
        <v>#DIV/0!</v>
      </c>
    </row>
    <row r="40" spans="2:11" ht="12.75">
      <c r="B40" s="90" t="s">
        <v>45</v>
      </c>
      <c r="C40" s="126">
        <v>29.6602</v>
      </c>
      <c r="D40" s="126">
        <f t="shared" si="4"/>
        <v>0</v>
      </c>
      <c r="E40" s="91">
        <f>D40*E17</f>
        <v>0</v>
      </c>
      <c r="F40" s="126">
        <v>0.47</v>
      </c>
      <c r="G40" s="126">
        <f t="shared" si="0"/>
        <v>0</v>
      </c>
      <c r="H40" s="91">
        <f>G40*H17</f>
        <v>0</v>
      </c>
      <c r="I40" s="126" t="e">
        <f t="shared" si="1"/>
        <v>#DIV/0!</v>
      </c>
      <c r="J40" s="126" t="e">
        <f t="shared" si="2"/>
        <v>#DIV/0!</v>
      </c>
      <c r="K40" s="117" t="e">
        <f t="shared" si="3"/>
        <v>#DIV/0!</v>
      </c>
    </row>
    <row r="41" spans="2:11" ht="12.75">
      <c r="B41" s="90" t="s">
        <v>46</v>
      </c>
      <c r="C41" s="126">
        <v>29.6602</v>
      </c>
      <c r="D41" s="126">
        <f t="shared" si="4"/>
        <v>0</v>
      </c>
      <c r="E41" s="91">
        <f>D41*E17</f>
        <v>0</v>
      </c>
      <c r="F41" s="126">
        <v>0.47</v>
      </c>
      <c r="G41" s="126">
        <f t="shared" si="0"/>
        <v>0</v>
      </c>
      <c r="H41" s="91">
        <f>G41*H17</f>
        <v>0</v>
      </c>
      <c r="I41" s="126" t="e">
        <f t="shared" si="1"/>
        <v>#DIV/0!</v>
      </c>
      <c r="J41" s="126" t="e">
        <f t="shared" si="2"/>
        <v>#DIV/0!</v>
      </c>
      <c r="K41" s="117" t="e">
        <f t="shared" si="3"/>
        <v>#DIV/0!</v>
      </c>
    </row>
    <row r="42" spans="2:11" ht="12.75">
      <c r="B42" s="90" t="s">
        <v>47</v>
      </c>
      <c r="C42" s="126">
        <v>29.6602</v>
      </c>
      <c r="D42" s="126">
        <f t="shared" si="4"/>
        <v>0</v>
      </c>
      <c r="E42" s="91">
        <f>D42*E17</f>
        <v>0</v>
      </c>
      <c r="F42" s="126">
        <v>0.47</v>
      </c>
      <c r="G42" s="126">
        <f t="shared" si="0"/>
        <v>0</v>
      </c>
      <c r="H42" s="91">
        <f>G42*H17</f>
        <v>0</v>
      </c>
      <c r="I42" s="126" t="e">
        <f t="shared" si="1"/>
        <v>#DIV/0!</v>
      </c>
      <c r="J42" s="126" t="e">
        <f t="shared" si="2"/>
        <v>#DIV/0!</v>
      </c>
      <c r="K42" s="117" t="e">
        <f t="shared" si="3"/>
        <v>#DIV/0!</v>
      </c>
    </row>
    <row r="43" spans="2:11" ht="12.75">
      <c r="B43" s="90" t="s">
        <v>48</v>
      </c>
      <c r="C43" s="126">
        <v>29.6602</v>
      </c>
      <c r="D43" s="126">
        <f t="shared" si="4"/>
        <v>0</v>
      </c>
      <c r="E43" s="91">
        <f>D43*E17</f>
        <v>0</v>
      </c>
      <c r="F43" s="126">
        <v>0.47</v>
      </c>
      <c r="G43" s="126">
        <f t="shared" si="0"/>
        <v>0</v>
      </c>
      <c r="H43" s="91">
        <f>G43*H17</f>
        <v>0</v>
      </c>
      <c r="I43" s="126" t="e">
        <f t="shared" si="1"/>
        <v>#DIV/0!</v>
      </c>
      <c r="J43" s="126" t="e">
        <f t="shared" si="2"/>
        <v>#DIV/0!</v>
      </c>
      <c r="K43" s="117" t="e">
        <f t="shared" si="3"/>
        <v>#DIV/0!</v>
      </c>
    </row>
    <row r="44" spans="2:11" ht="12.75">
      <c r="B44" s="90" t="s">
        <v>49</v>
      </c>
      <c r="C44" s="382">
        <v>29.6602</v>
      </c>
      <c r="D44" s="126">
        <f t="shared" si="4"/>
        <v>0</v>
      </c>
      <c r="E44" s="91">
        <f>D44*E17</f>
        <v>0</v>
      </c>
      <c r="F44" s="126">
        <v>0.47</v>
      </c>
      <c r="G44" s="126">
        <f t="shared" si="0"/>
        <v>0</v>
      </c>
      <c r="H44" s="91">
        <f>G44*H17</f>
        <v>0</v>
      </c>
      <c r="I44" s="126" t="e">
        <f t="shared" si="1"/>
        <v>#DIV/0!</v>
      </c>
      <c r="J44" s="126" t="e">
        <f t="shared" si="2"/>
        <v>#DIV/0!</v>
      </c>
      <c r="K44" s="117" t="e">
        <f t="shared" si="3"/>
        <v>#DIV/0!</v>
      </c>
    </row>
    <row r="45" spans="2:11" ht="13.5" thickBot="1">
      <c r="B45" s="93" t="s">
        <v>50</v>
      </c>
      <c r="C45" s="151">
        <v>29.6602</v>
      </c>
      <c r="D45" s="151">
        <f t="shared" si="4"/>
        <v>0</v>
      </c>
      <c r="E45" s="94">
        <f>D45*E17</f>
        <v>0</v>
      </c>
      <c r="F45" s="151">
        <v>0.47</v>
      </c>
      <c r="G45" s="151">
        <f t="shared" si="0"/>
        <v>0</v>
      </c>
      <c r="H45" s="94">
        <f>G45*H17</f>
        <v>0</v>
      </c>
      <c r="I45" s="151" t="e">
        <f t="shared" si="1"/>
        <v>#DIV/0!</v>
      </c>
      <c r="J45" s="151" t="e">
        <f t="shared" si="2"/>
        <v>#DIV/0!</v>
      </c>
      <c r="K45" s="120" t="e">
        <f t="shared" si="3"/>
        <v>#DIV/0!</v>
      </c>
    </row>
    <row r="46" spans="2:11" ht="16.5" customHeight="1">
      <c r="B46" s="415" t="s">
        <v>51</v>
      </c>
      <c r="C46" s="497"/>
      <c r="D46" s="497"/>
      <c r="E46" s="500"/>
      <c r="F46" s="425" t="s">
        <v>52</v>
      </c>
      <c r="G46" s="425"/>
      <c r="H46" s="425"/>
      <c r="I46" s="425"/>
      <c r="J46" s="451"/>
      <c r="K46" s="420" t="s">
        <v>53</v>
      </c>
    </row>
    <row r="47" spans="2:11" ht="12.75">
      <c r="B47" s="430" t="s">
        <v>58</v>
      </c>
      <c r="C47" s="436" t="s">
        <v>54</v>
      </c>
      <c r="D47" s="437"/>
      <c r="E47" s="481" t="s">
        <v>55</v>
      </c>
      <c r="F47" s="478" t="s">
        <v>56</v>
      </c>
      <c r="G47" s="428" t="s">
        <v>59</v>
      </c>
      <c r="H47" s="422" t="s">
        <v>57</v>
      </c>
      <c r="I47" s="442"/>
      <c r="J47" s="443"/>
      <c r="K47" s="420"/>
    </row>
    <row r="48" spans="2:11" ht="13.5" thickBot="1">
      <c r="B48" s="430"/>
      <c r="C48" s="436"/>
      <c r="D48" s="437"/>
      <c r="E48" s="481"/>
      <c r="F48" s="492"/>
      <c r="G48" s="476"/>
      <c r="H48" s="450"/>
      <c r="I48" s="425"/>
      <c r="J48" s="451"/>
      <c r="K48" s="420"/>
    </row>
    <row r="49" spans="2:11" ht="12.75">
      <c r="B49" s="127" t="s">
        <v>63</v>
      </c>
      <c r="C49" s="507">
        <f>SUM(E22:E29)</f>
        <v>0</v>
      </c>
      <c r="D49" s="507"/>
      <c r="E49" s="118">
        <f>SUM(H22:H29)</f>
        <v>0</v>
      </c>
      <c r="F49" s="128">
        <f>C49/8</f>
        <v>0</v>
      </c>
      <c r="G49" s="146">
        <f>E49/8</f>
        <v>0</v>
      </c>
      <c r="H49" s="510" t="e">
        <f>F49/K49</f>
        <v>#DIV/0!</v>
      </c>
      <c r="I49" s="510"/>
      <c r="J49" s="510"/>
      <c r="K49" s="133" t="e">
        <f>COS(ATAN(G49/F49))</f>
        <v>#DIV/0!</v>
      </c>
    </row>
    <row r="50" spans="2:11" ht="12.75">
      <c r="B50" s="129" t="s">
        <v>60</v>
      </c>
      <c r="C50" s="509">
        <f>SUM(E30:E37)</f>
        <v>0</v>
      </c>
      <c r="D50" s="509"/>
      <c r="E50" s="106">
        <f>SUM(H30:H37)</f>
        <v>0</v>
      </c>
      <c r="F50" s="130">
        <f>C50/8</f>
        <v>0</v>
      </c>
      <c r="G50" s="117">
        <f>E50/8</f>
        <v>0</v>
      </c>
      <c r="H50" s="389" t="e">
        <f>F50/K50</f>
        <v>#DIV/0!</v>
      </c>
      <c r="I50" s="389"/>
      <c r="J50" s="389"/>
      <c r="K50" s="134" t="e">
        <f>COS(ATAN(G50/F50))</f>
        <v>#DIV/0!</v>
      </c>
    </row>
    <row r="51" spans="2:11" ht="12.75">
      <c r="B51" s="90" t="s">
        <v>61</v>
      </c>
      <c r="C51" s="509">
        <f>SUM(E38:E45)</f>
        <v>0</v>
      </c>
      <c r="D51" s="509"/>
      <c r="E51" s="106">
        <f>SUM(H38:H45)</f>
        <v>0</v>
      </c>
      <c r="F51" s="130">
        <f>C51/8</f>
        <v>0</v>
      </c>
      <c r="G51" s="117">
        <f>E51/8</f>
        <v>0</v>
      </c>
      <c r="H51" s="389" t="e">
        <f>F51/K51</f>
        <v>#DIV/0!</v>
      </c>
      <c r="I51" s="389"/>
      <c r="J51" s="389"/>
      <c r="K51" s="134" t="e">
        <f>COS(ATAN(G51/F51))</f>
        <v>#DIV/0!</v>
      </c>
    </row>
    <row r="52" spans="2:11" ht="13.5" thickBot="1">
      <c r="B52" s="93" t="s">
        <v>62</v>
      </c>
      <c r="C52" s="508">
        <f>SUM(E22:E45)</f>
        <v>0</v>
      </c>
      <c r="D52" s="508"/>
      <c r="E52" s="107">
        <f>SUM(H22:H45)</f>
        <v>0</v>
      </c>
      <c r="F52" s="131">
        <f>C52/24</f>
        <v>0</v>
      </c>
      <c r="G52" s="120">
        <f>E52/24</f>
        <v>0</v>
      </c>
      <c r="H52" s="399" t="e">
        <f>F52/K52</f>
        <v>#DIV/0!</v>
      </c>
      <c r="I52" s="399"/>
      <c r="J52" s="399"/>
      <c r="K52" s="135" t="e">
        <f>COS(ATAN(G52/F52))</f>
        <v>#DIV/0!</v>
      </c>
    </row>
    <row r="54" ht="12.75">
      <c r="B54" s="105" t="s">
        <v>135</v>
      </c>
    </row>
    <row r="55" spans="2:6" ht="12.75">
      <c r="B55" s="105" t="s">
        <v>136</v>
      </c>
      <c r="F55" t="s">
        <v>140</v>
      </c>
    </row>
    <row r="56" spans="2:7" ht="12.75">
      <c r="B56" s="467" t="s">
        <v>137</v>
      </c>
      <c r="C56" s="467"/>
      <c r="D56" s="467"/>
      <c r="F56" s="467" t="s">
        <v>141</v>
      </c>
      <c r="G56" s="467"/>
    </row>
    <row r="57" spans="2:6" ht="12.75">
      <c r="B57" s="105" t="s">
        <v>138</v>
      </c>
      <c r="F57" t="s">
        <v>140</v>
      </c>
    </row>
    <row r="58" spans="2:7" ht="12.75">
      <c r="B58" s="467" t="s">
        <v>137</v>
      </c>
      <c r="C58" s="467"/>
      <c r="D58" s="467"/>
      <c r="F58" s="467" t="s">
        <v>141</v>
      </c>
      <c r="G58" s="467"/>
    </row>
    <row r="59" spans="2:6" ht="12.75">
      <c r="B59" s="105" t="s">
        <v>139</v>
      </c>
      <c r="F59" t="s">
        <v>140</v>
      </c>
    </row>
    <row r="60" spans="2:7" ht="13.5" thickBot="1">
      <c r="B60" s="467" t="s">
        <v>137</v>
      </c>
      <c r="C60" s="467"/>
      <c r="D60" s="467"/>
      <c r="F60" s="467" t="s">
        <v>141</v>
      </c>
      <c r="G60" s="467"/>
    </row>
    <row r="61" spans="2:11" ht="16.5" customHeight="1" thickBot="1">
      <c r="B61" s="464" t="s">
        <v>51</v>
      </c>
      <c r="C61" s="465"/>
      <c r="D61" s="465"/>
      <c r="E61" s="466"/>
      <c r="F61" s="446" t="s">
        <v>52</v>
      </c>
      <c r="G61" s="447"/>
      <c r="H61" s="447"/>
      <c r="I61" s="447"/>
      <c r="J61" s="448"/>
      <c r="K61" s="417" t="s">
        <v>53</v>
      </c>
    </row>
    <row r="62" spans="2:11" ht="18" customHeight="1">
      <c r="B62" s="452" t="s">
        <v>58</v>
      </c>
      <c r="C62" s="436" t="s">
        <v>54</v>
      </c>
      <c r="D62" s="437"/>
      <c r="E62" s="454" t="s">
        <v>55</v>
      </c>
      <c r="F62" s="456" t="s">
        <v>56</v>
      </c>
      <c r="G62" s="468" t="s">
        <v>131</v>
      </c>
      <c r="H62" s="449" t="s">
        <v>57</v>
      </c>
      <c r="I62" s="434"/>
      <c r="J62" s="435"/>
      <c r="K62" s="420"/>
    </row>
    <row r="63" spans="2:11" ht="17.25" customHeight="1">
      <c r="B63" s="452"/>
      <c r="C63" s="436"/>
      <c r="D63" s="437"/>
      <c r="E63" s="454"/>
      <c r="F63" s="457"/>
      <c r="G63" s="469"/>
      <c r="H63" s="450"/>
      <c r="I63" s="425"/>
      <c r="J63" s="451"/>
      <c r="K63" s="420"/>
    </row>
    <row r="64" spans="2:11" ht="18" customHeight="1" thickBot="1">
      <c r="B64" s="453"/>
      <c r="C64" s="438"/>
      <c r="D64" s="439"/>
      <c r="E64" s="455"/>
      <c r="F64" s="458"/>
      <c r="G64" s="470"/>
      <c r="H64" s="423"/>
      <c r="I64" s="444"/>
      <c r="J64" s="445"/>
      <c r="K64" s="421"/>
    </row>
    <row r="65" spans="2:11" s="99" customFormat="1" ht="12" customHeight="1">
      <c r="B65" s="127" t="s">
        <v>190</v>
      </c>
      <c r="C65" s="391">
        <f>SUM(E21:E25)</f>
        <v>0</v>
      </c>
      <c r="D65" s="392"/>
      <c r="E65" s="96">
        <f>SUM(H21:H25)</f>
        <v>0</v>
      </c>
      <c r="F65" s="97">
        <f aca="true" t="shared" si="5" ref="F65:F70">C65/4</f>
        <v>0</v>
      </c>
      <c r="G65" s="98">
        <f aca="true" t="shared" si="6" ref="G65:G70">E65/4</f>
        <v>0</v>
      </c>
      <c r="H65" s="471" t="e">
        <f>F65/K65</f>
        <v>#DIV/0!</v>
      </c>
      <c r="I65" s="472"/>
      <c r="J65" s="473"/>
      <c r="K65" s="163" t="e">
        <f>COS(ATAN(G65/F65))</f>
        <v>#DIV/0!</v>
      </c>
    </row>
    <row r="66" spans="2:11" s="99" customFormat="1" ht="12" customHeight="1">
      <c r="B66" s="129" t="s">
        <v>191</v>
      </c>
      <c r="C66" s="396">
        <f>SUM(E26:E29)</f>
        <v>0</v>
      </c>
      <c r="D66" s="388"/>
      <c r="E66" s="100">
        <f>SUM(H26:H29)</f>
        <v>0</v>
      </c>
      <c r="F66" s="97">
        <f t="shared" si="5"/>
        <v>0</v>
      </c>
      <c r="G66" s="98">
        <f t="shared" si="6"/>
        <v>0</v>
      </c>
      <c r="H66" s="389" t="e">
        <f aca="true" t="shared" si="7" ref="H66:H71">F66/K66</f>
        <v>#DIV/0!</v>
      </c>
      <c r="I66" s="389"/>
      <c r="J66" s="390"/>
      <c r="K66" s="163" t="e">
        <f aca="true" t="shared" si="8" ref="K66:K71">COS(ATAN(G66/F66))</f>
        <v>#DIV/0!</v>
      </c>
    </row>
    <row r="67" spans="2:11" s="99" customFormat="1" ht="12" customHeight="1">
      <c r="B67" s="129" t="s">
        <v>192</v>
      </c>
      <c r="C67" s="396">
        <f>SUM(E30:E33)</f>
        <v>0</v>
      </c>
      <c r="D67" s="388"/>
      <c r="E67" s="100">
        <f>SUM(H30:H33)</f>
        <v>0</v>
      </c>
      <c r="F67" s="97">
        <f t="shared" si="5"/>
        <v>0</v>
      </c>
      <c r="G67" s="98">
        <f t="shared" si="6"/>
        <v>0</v>
      </c>
      <c r="H67" s="389" t="e">
        <f t="shared" si="7"/>
        <v>#DIV/0!</v>
      </c>
      <c r="I67" s="389"/>
      <c r="J67" s="390"/>
      <c r="K67" s="163" t="e">
        <f t="shared" si="8"/>
        <v>#DIV/0!</v>
      </c>
    </row>
    <row r="68" spans="2:11" s="99" customFormat="1" ht="12" customHeight="1">
      <c r="B68" s="129" t="s">
        <v>193</v>
      </c>
      <c r="C68" s="396">
        <f>SUM(E34:E37)</f>
        <v>0</v>
      </c>
      <c r="D68" s="388"/>
      <c r="E68" s="100">
        <f>SUM(H34:H37)</f>
        <v>0</v>
      </c>
      <c r="F68" s="97">
        <f t="shared" si="5"/>
        <v>0</v>
      </c>
      <c r="G68" s="98">
        <f t="shared" si="6"/>
        <v>0</v>
      </c>
      <c r="H68" s="389" t="e">
        <f t="shared" si="7"/>
        <v>#DIV/0!</v>
      </c>
      <c r="I68" s="389"/>
      <c r="J68" s="390"/>
      <c r="K68" s="163" t="e">
        <f t="shared" si="8"/>
        <v>#DIV/0!</v>
      </c>
    </row>
    <row r="69" spans="2:11" s="99" customFormat="1" ht="12" customHeight="1">
      <c r="B69" s="129" t="s">
        <v>194</v>
      </c>
      <c r="C69" s="396">
        <f>SUM(E38:E41)</f>
        <v>0</v>
      </c>
      <c r="D69" s="388"/>
      <c r="E69" s="100">
        <f>SUM(H38:H41)</f>
        <v>0</v>
      </c>
      <c r="F69" s="97">
        <f t="shared" si="5"/>
        <v>0</v>
      </c>
      <c r="G69" s="98">
        <f t="shared" si="6"/>
        <v>0</v>
      </c>
      <c r="H69" s="389" t="e">
        <f t="shared" si="7"/>
        <v>#DIV/0!</v>
      </c>
      <c r="I69" s="389"/>
      <c r="J69" s="390"/>
      <c r="K69" s="163" t="e">
        <f t="shared" si="8"/>
        <v>#DIV/0!</v>
      </c>
    </row>
    <row r="70" spans="2:11" s="99" customFormat="1" ht="12" customHeight="1">
      <c r="B70" s="90" t="s">
        <v>195</v>
      </c>
      <c r="C70" s="396">
        <f>SUM(E42:E45)</f>
        <v>0</v>
      </c>
      <c r="D70" s="388"/>
      <c r="E70" s="100">
        <f>SUM(H42:H45)</f>
        <v>0</v>
      </c>
      <c r="F70" s="97">
        <f t="shared" si="5"/>
        <v>0</v>
      </c>
      <c r="G70" s="98">
        <f t="shared" si="6"/>
        <v>0</v>
      </c>
      <c r="H70" s="389" t="e">
        <f t="shared" si="7"/>
        <v>#DIV/0!</v>
      </c>
      <c r="I70" s="389"/>
      <c r="J70" s="390"/>
      <c r="K70" s="163" t="e">
        <f t="shared" si="8"/>
        <v>#DIV/0!</v>
      </c>
    </row>
    <row r="71" spans="2:11" s="99" customFormat="1" ht="12" customHeight="1" thickBot="1">
      <c r="B71" s="102" t="s">
        <v>62</v>
      </c>
      <c r="C71" s="397">
        <f>SUM(C65:D70)</f>
        <v>0</v>
      </c>
      <c r="D71" s="398"/>
      <c r="E71" s="103">
        <f>SUM(E65:E70)</f>
        <v>0</v>
      </c>
      <c r="F71" s="104">
        <f>C71/24</f>
        <v>0</v>
      </c>
      <c r="G71" s="94">
        <f>E71/24</f>
        <v>0</v>
      </c>
      <c r="H71" s="547" t="e">
        <f t="shared" si="7"/>
        <v>#DIV/0!</v>
      </c>
      <c r="I71" s="548"/>
      <c r="J71" s="549"/>
      <c r="K71" s="138" t="e">
        <f t="shared" si="8"/>
        <v>#DIV/0!</v>
      </c>
    </row>
  </sheetData>
  <sheetProtection/>
  <mergeCells count="52">
    <mergeCell ref="C71:D71"/>
    <mergeCell ref="H71:J71"/>
    <mergeCell ref="C69:D69"/>
    <mergeCell ref="H69:J69"/>
    <mergeCell ref="C70:D70"/>
    <mergeCell ref="H70:J70"/>
    <mergeCell ref="H68:J68"/>
    <mergeCell ref="C65:D65"/>
    <mergeCell ref="H65:J65"/>
    <mergeCell ref="C66:D66"/>
    <mergeCell ref="H66:J66"/>
    <mergeCell ref="H4:K4"/>
    <mergeCell ref="C67:D67"/>
    <mergeCell ref="H67:J67"/>
    <mergeCell ref="C68:D68"/>
    <mergeCell ref="K14:K20"/>
    <mergeCell ref="H47:J48"/>
    <mergeCell ref="F46:J46"/>
    <mergeCell ref="F47:F48"/>
    <mergeCell ref="G47:G48"/>
    <mergeCell ref="C52:D52"/>
    <mergeCell ref="B62:B64"/>
    <mergeCell ref="C62:D64"/>
    <mergeCell ref="E62:E64"/>
    <mergeCell ref="F62:F64"/>
    <mergeCell ref="G62:G64"/>
    <mergeCell ref="H62:J64"/>
    <mergeCell ref="B61:E61"/>
    <mergeCell ref="K61:K64"/>
    <mergeCell ref="B14:B20"/>
    <mergeCell ref="C47:D48"/>
    <mergeCell ref="B47:B48"/>
    <mergeCell ref="B46:E46"/>
    <mergeCell ref="E47:E48"/>
    <mergeCell ref="K46:K48"/>
    <mergeCell ref="I14:I20"/>
    <mergeCell ref="J14:J20"/>
    <mergeCell ref="H50:J50"/>
    <mergeCell ref="H51:J51"/>
    <mergeCell ref="H52:J52"/>
    <mergeCell ref="C51:D51"/>
    <mergeCell ref="C50:D50"/>
    <mergeCell ref="C49:D49"/>
    <mergeCell ref="D11:I11"/>
    <mergeCell ref="F61:J61"/>
    <mergeCell ref="B60:D60"/>
    <mergeCell ref="F60:G60"/>
    <mergeCell ref="B56:D56"/>
    <mergeCell ref="F56:G56"/>
    <mergeCell ref="B58:D58"/>
    <mergeCell ref="F58:G58"/>
    <mergeCell ref="H49:J49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60" min="1" max="1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2:K71"/>
  <sheetViews>
    <sheetView view="pageBreakPreview" zoomScaleSheetLayoutView="100" zoomScalePageLayoutView="0" workbookViewId="0" topLeftCell="A1">
      <selection activeCell="L14" sqref="L1:AN16384"/>
    </sheetView>
  </sheetViews>
  <sheetFormatPr defaultColWidth="9.140625" defaultRowHeight="12.75"/>
  <cols>
    <col min="1" max="1" width="1.57421875" style="0" customWidth="1"/>
    <col min="2" max="2" width="6.00390625" style="0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6.140625" style="0" customWidth="1"/>
    <col min="10" max="10" width="7.8515625" style="0" customWidth="1"/>
  </cols>
  <sheetData>
    <row r="2" spans="2:11" ht="13.5" customHeight="1">
      <c r="B2" s="65" t="s">
        <v>196</v>
      </c>
      <c r="H2" t="s">
        <v>145</v>
      </c>
      <c r="J2" s="1"/>
      <c r="K2" s="172">
        <v>47</v>
      </c>
    </row>
    <row r="3" spans="2:11" ht="13.5" customHeight="1">
      <c r="B3" s="64" t="s">
        <v>125</v>
      </c>
      <c r="H3" t="s">
        <v>148</v>
      </c>
      <c r="J3" s="1"/>
      <c r="K3" s="172"/>
    </row>
    <row r="4" spans="2:11" ht="13.5" customHeight="1">
      <c r="B4" t="s">
        <v>126</v>
      </c>
      <c r="H4" s="546" t="s">
        <v>248</v>
      </c>
      <c r="I4" s="546"/>
      <c r="J4" s="546"/>
      <c r="K4" s="546"/>
    </row>
    <row r="5" spans="2:11" ht="13.5" customHeight="1">
      <c r="B5" t="s">
        <v>127</v>
      </c>
      <c r="H5" t="s">
        <v>146</v>
      </c>
      <c r="J5" s="1"/>
      <c r="K5" s="172">
        <v>205</v>
      </c>
    </row>
    <row r="6" ht="13.5" customHeight="1">
      <c r="H6" t="s">
        <v>147</v>
      </c>
    </row>
    <row r="7" ht="13.5" customHeight="1"/>
    <row r="8" ht="12.75">
      <c r="F8" s="1" t="s">
        <v>2</v>
      </c>
    </row>
    <row r="9" ht="12.75">
      <c r="D9" t="s">
        <v>0</v>
      </c>
    </row>
    <row r="10" spans="2:7" ht="12.75">
      <c r="B10" s="2"/>
      <c r="D10" t="s">
        <v>1</v>
      </c>
      <c r="G10" s="1" t="s">
        <v>263</v>
      </c>
    </row>
    <row r="12" ht="12.75">
      <c r="E12" t="s">
        <v>7</v>
      </c>
    </row>
    <row r="13" ht="13.5" thickBot="1">
      <c r="B13" t="s">
        <v>181</v>
      </c>
    </row>
    <row r="14" spans="2:11" ht="13.5" customHeight="1">
      <c r="B14" s="417" t="s">
        <v>25</v>
      </c>
      <c r="C14" s="3" t="s">
        <v>9</v>
      </c>
      <c r="D14" s="4"/>
      <c r="E14" s="349" t="s">
        <v>218</v>
      </c>
      <c r="F14" s="3" t="s">
        <v>16</v>
      </c>
      <c r="G14" s="4"/>
      <c r="H14" s="349" t="s">
        <v>218</v>
      </c>
      <c r="I14" s="550" t="s">
        <v>20</v>
      </c>
      <c r="J14" s="395" t="s">
        <v>21</v>
      </c>
      <c r="K14" s="385" t="s">
        <v>24</v>
      </c>
    </row>
    <row r="15" spans="2:11" ht="12.75">
      <c r="B15" s="420"/>
      <c r="C15" s="6" t="s">
        <v>10</v>
      </c>
      <c r="D15" s="7"/>
      <c r="E15" s="8"/>
      <c r="F15" s="6" t="s">
        <v>17</v>
      </c>
      <c r="G15" s="7"/>
      <c r="H15" s="8"/>
      <c r="I15" s="477"/>
      <c r="J15" s="383"/>
      <c r="K15" s="386"/>
    </row>
    <row r="16" spans="2:11" ht="12.75">
      <c r="B16" s="420"/>
      <c r="C16" s="6" t="s">
        <v>11</v>
      </c>
      <c r="D16" s="9"/>
      <c r="E16" s="8"/>
      <c r="F16" s="6" t="s">
        <v>18</v>
      </c>
      <c r="G16" s="7"/>
      <c r="H16" s="8"/>
      <c r="I16" s="477"/>
      <c r="J16" s="383"/>
      <c r="K16" s="386"/>
    </row>
    <row r="17" spans="2:11" ht="12.75">
      <c r="B17" s="420"/>
      <c r="C17" s="23" t="s">
        <v>64</v>
      </c>
      <c r="D17" s="24"/>
      <c r="E17" s="31">
        <v>12000</v>
      </c>
      <c r="F17" s="6" t="s">
        <v>19</v>
      </c>
      <c r="G17" s="7"/>
      <c r="H17" s="32">
        <v>12000</v>
      </c>
      <c r="I17" s="477"/>
      <c r="J17" s="383"/>
      <c r="K17" s="386"/>
    </row>
    <row r="18" spans="2:11" ht="12.75">
      <c r="B18" s="420"/>
      <c r="C18" s="77" t="s">
        <v>12</v>
      </c>
      <c r="D18" s="20" t="s">
        <v>14</v>
      </c>
      <c r="E18" s="78" t="s">
        <v>22</v>
      </c>
      <c r="F18" s="77" t="s">
        <v>12</v>
      </c>
      <c r="G18" s="20" t="s">
        <v>14</v>
      </c>
      <c r="H18" s="78" t="s">
        <v>22</v>
      </c>
      <c r="I18" s="477"/>
      <c r="J18" s="383"/>
      <c r="K18" s="386"/>
    </row>
    <row r="19" spans="2:11" ht="12.75">
      <c r="B19" s="420"/>
      <c r="C19" s="79" t="s">
        <v>13</v>
      </c>
      <c r="D19" s="21" t="s">
        <v>12</v>
      </c>
      <c r="E19" s="80" t="s">
        <v>23</v>
      </c>
      <c r="F19" s="79" t="s">
        <v>13</v>
      </c>
      <c r="G19" s="21" t="s">
        <v>12</v>
      </c>
      <c r="H19" s="80" t="s">
        <v>23</v>
      </c>
      <c r="I19" s="477"/>
      <c r="J19" s="383"/>
      <c r="K19" s="386"/>
    </row>
    <row r="20" spans="2:11" ht="13.5" thickBot="1">
      <c r="B20" s="420"/>
      <c r="C20" s="350"/>
      <c r="D20" s="11"/>
      <c r="E20" s="80" t="s">
        <v>15</v>
      </c>
      <c r="F20" s="350"/>
      <c r="G20" s="11"/>
      <c r="H20" s="80" t="s">
        <v>15</v>
      </c>
      <c r="I20" s="477"/>
      <c r="J20" s="383"/>
      <c r="K20" s="386"/>
    </row>
    <row r="21" spans="2:11" ht="12.75">
      <c r="B21" s="231" t="s">
        <v>26</v>
      </c>
      <c r="C21" s="166">
        <v>469.45</v>
      </c>
      <c r="D21" s="166"/>
      <c r="E21" s="118"/>
      <c r="F21" s="175">
        <v>70.328</v>
      </c>
      <c r="G21" s="166"/>
      <c r="H21" s="85"/>
      <c r="I21" s="167"/>
      <c r="J21" s="166"/>
      <c r="K21" s="85"/>
    </row>
    <row r="22" spans="2:11" ht="12.75">
      <c r="B22" s="232" t="s">
        <v>27</v>
      </c>
      <c r="C22" s="126">
        <v>469.47</v>
      </c>
      <c r="D22" s="126">
        <f>C22-C21</f>
        <v>0.020000000000038654</v>
      </c>
      <c r="E22" s="91">
        <f>D22*E17</f>
        <v>240.00000000046384</v>
      </c>
      <c r="F22" s="126">
        <v>70.332</v>
      </c>
      <c r="G22" s="126">
        <f aca="true" t="shared" si="0" ref="G22:G45">F22-F21</f>
        <v>0.003999999999990678</v>
      </c>
      <c r="H22" s="91">
        <f>G22*H17</f>
        <v>47.99999999988813</v>
      </c>
      <c r="I22" s="165">
        <f aca="true" t="shared" si="1" ref="I22:I45">H22/E22</f>
        <v>0.19999999999914736</v>
      </c>
      <c r="J22" s="126">
        <f aca="true" t="shared" si="2" ref="J22:J45">COS(ATAN(I22))</f>
        <v>0.980580675691081</v>
      </c>
      <c r="K22" s="117">
        <f aca="true" t="shared" si="3" ref="K22:K45">E22/J22</f>
        <v>244.75293665288655</v>
      </c>
    </row>
    <row r="23" spans="2:11" ht="12.75">
      <c r="B23" s="232" t="s">
        <v>28</v>
      </c>
      <c r="C23" s="126">
        <v>469.49</v>
      </c>
      <c r="D23" s="126">
        <f>C23-C22</f>
        <v>0.01999999999998181</v>
      </c>
      <c r="E23" s="91">
        <f>D23*E17</f>
        <v>239.99999999978172</v>
      </c>
      <c r="F23" s="126">
        <v>70.338</v>
      </c>
      <c r="G23" s="126">
        <f t="shared" si="0"/>
        <v>0.006000000000000227</v>
      </c>
      <c r="H23" s="91">
        <f>G23*H17</f>
        <v>72.00000000000273</v>
      </c>
      <c r="I23" s="165">
        <f t="shared" si="1"/>
        <v>0.3000000000002842</v>
      </c>
      <c r="J23" s="126">
        <f t="shared" si="2"/>
        <v>0.9578262852210765</v>
      </c>
      <c r="K23" s="117">
        <f t="shared" si="3"/>
        <v>250.5673562136449</v>
      </c>
    </row>
    <row r="24" spans="2:11" ht="12.75">
      <c r="B24" s="232" t="s">
        <v>29</v>
      </c>
      <c r="C24" s="126">
        <v>469.5</v>
      </c>
      <c r="D24" s="126">
        <f aca="true" t="shared" si="4" ref="D24:D45">C24-C23</f>
        <v>0.009999999999990905</v>
      </c>
      <c r="E24" s="91">
        <f>D24*E17</f>
        <v>119.99999999989086</v>
      </c>
      <c r="F24" s="126">
        <v>70.343</v>
      </c>
      <c r="G24" s="126">
        <f t="shared" si="0"/>
        <v>0.005000000000009663</v>
      </c>
      <c r="H24" s="91">
        <f>G24*H17</f>
        <v>60.00000000011596</v>
      </c>
      <c r="I24" s="165">
        <f t="shared" si="1"/>
        <v>0.5000000000014211</v>
      </c>
      <c r="J24" s="126">
        <f t="shared" si="2"/>
        <v>0.8944271909994075</v>
      </c>
      <c r="K24" s="117">
        <f t="shared" si="3"/>
        <v>134.16407864994162</v>
      </c>
    </row>
    <row r="25" spans="2:11" ht="12.75">
      <c r="B25" s="232" t="s">
        <v>30</v>
      </c>
      <c r="C25" s="126">
        <v>469.52</v>
      </c>
      <c r="D25" s="126">
        <f t="shared" si="4"/>
        <v>0.01999999999998181</v>
      </c>
      <c r="E25" s="91">
        <f>D25*E17</f>
        <v>239.99999999978172</v>
      </c>
      <c r="F25" s="126">
        <v>70.348</v>
      </c>
      <c r="G25" s="126">
        <f t="shared" si="0"/>
        <v>0.0049999999999954525</v>
      </c>
      <c r="H25" s="91">
        <f>G25*H17</f>
        <v>59.99999999994543</v>
      </c>
      <c r="I25" s="165">
        <f t="shared" si="1"/>
        <v>0.25</v>
      </c>
      <c r="J25" s="126">
        <f t="shared" si="2"/>
        <v>0.9701425001453319</v>
      </c>
      <c r="K25" s="117">
        <f t="shared" si="3"/>
        <v>247.38633753683465</v>
      </c>
    </row>
    <row r="26" spans="2:11" ht="12.75">
      <c r="B26" s="232" t="s">
        <v>31</v>
      </c>
      <c r="C26" s="126">
        <v>469.54</v>
      </c>
      <c r="D26" s="126">
        <f t="shared" si="4"/>
        <v>0.020000000000038654</v>
      </c>
      <c r="E26" s="91">
        <f>D26*E17</f>
        <v>240.00000000046384</v>
      </c>
      <c r="F26" s="126">
        <v>70.352</v>
      </c>
      <c r="G26" s="126">
        <f t="shared" si="0"/>
        <v>0.0040000000000048885</v>
      </c>
      <c r="H26" s="91">
        <f>G26*H17</f>
        <v>48.00000000005866</v>
      </c>
      <c r="I26" s="165">
        <f t="shared" si="1"/>
        <v>0.1999999999998579</v>
      </c>
      <c r="J26" s="126">
        <f t="shared" si="2"/>
        <v>0.980580675690947</v>
      </c>
      <c r="K26" s="117">
        <f t="shared" si="3"/>
        <v>244.75293665292</v>
      </c>
    </row>
    <row r="27" spans="2:11" ht="12.75">
      <c r="B27" s="232" t="s">
        <v>32</v>
      </c>
      <c r="C27" s="126">
        <v>469.55</v>
      </c>
      <c r="D27" s="126">
        <f t="shared" si="4"/>
        <v>0.009999999999990905</v>
      </c>
      <c r="E27" s="91">
        <f>D27*E17</f>
        <v>119.99999999989086</v>
      </c>
      <c r="F27" s="126">
        <v>70.356</v>
      </c>
      <c r="G27" s="126">
        <f t="shared" si="0"/>
        <v>0.003999999999990678</v>
      </c>
      <c r="H27" s="91">
        <f>G27*H17</f>
        <v>47.99999999988813</v>
      </c>
      <c r="I27" s="165">
        <f t="shared" si="1"/>
        <v>0.3999999999994316</v>
      </c>
      <c r="J27" s="126">
        <f t="shared" si="2"/>
        <v>0.9284766908854413</v>
      </c>
      <c r="K27" s="117">
        <f t="shared" si="3"/>
        <v>129.24395537108524</v>
      </c>
    </row>
    <row r="28" spans="2:11" ht="12.75">
      <c r="B28" s="232" t="s">
        <v>33</v>
      </c>
      <c r="C28" s="126">
        <v>469.57</v>
      </c>
      <c r="D28" s="126">
        <f t="shared" si="4"/>
        <v>0.01999999999998181</v>
      </c>
      <c r="E28" s="91">
        <f>D28*E17</f>
        <v>239.99999999978172</v>
      </c>
      <c r="F28" s="126">
        <v>70.36</v>
      </c>
      <c r="G28" s="126">
        <f t="shared" si="0"/>
        <v>0.0040000000000048885</v>
      </c>
      <c r="H28" s="91">
        <f>G28*H17</f>
        <v>48.00000000005866</v>
      </c>
      <c r="I28" s="165">
        <f t="shared" si="1"/>
        <v>0.20000000000042634</v>
      </c>
      <c r="J28" s="126">
        <f t="shared" si="2"/>
        <v>0.9805806756908397</v>
      </c>
      <c r="K28" s="117">
        <f t="shared" si="3"/>
        <v>244.75293665225115</v>
      </c>
    </row>
    <row r="29" spans="2:11" ht="12.75">
      <c r="B29" s="232" t="s">
        <v>34</v>
      </c>
      <c r="C29" s="126">
        <v>469.58</v>
      </c>
      <c r="D29" s="126">
        <f t="shared" si="4"/>
        <v>0.009999999999990905</v>
      </c>
      <c r="E29" s="91">
        <f>D29*E17</f>
        <v>119.99999999989086</v>
      </c>
      <c r="F29" s="126">
        <v>70.362</v>
      </c>
      <c r="G29" s="126">
        <f t="shared" si="0"/>
        <v>0.001999999999995339</v>
      </c>
      <c r="H29" s="91">
        <f>G29*H17</f>
        <v>23.999999999944066</v>
      </c>
      <c r="I29" s="165">
        <f t="shared" si="1"/>
        <v>0.1999999999997158</v>
      </c>
      <c r="J29" s="126">
        <f t="shared" si="2"/>
        <v>0.9805806756909737</v>
      </c>
      <c r="K29" s="117">
        <f t="shared" si="3"/>
        <v>122.37646832610885</v>
      </c>
    </row>
    <row r="30" spans="2:11" ht="12.75">
      <c r="B30" s="232" t="s">
        <v>35</v>
      </c>
      <c r="C30" s="126">
        <v>469.59</v>
      </c>
      <c r="D30" s="126">
        <f t="shared" si="4"/>
        <v>0.009999999999990905</v>
      </c>
      <c r="E30" s="91">
        <f>D30*E17</f>
        <v>119.99999999989086</v>
      </c>
      <c r="F30" s="126">
        <v>70.363</v>
      </c>
      <c r="G30" s="126">
        <f t="shared" si="0"/>
        <v>0.0010000000000047748</v>
      </c>
      <c r="H30" s="91">
        <f>G30*H17</f>
        <v>12.000000000057298</v>
      </c>
      <c r="I30" s="165">
        <f t="shared" si="1"/>
        <v>0.10000000000056844</v>
      </c>
      <c r="J30" s="126">
        <f t="shared" si="2"/>
        <v>0.9950371902099331</v>
      </c>
      <c r="K30" s="117">
        <f t="shared" si="3"/>
        <v>120.59850745334779</v>
      </c>
    </row>
    <row r="31" spans="2:11" ht="12.75">
      <c r="B31" s="232" t="s">
        <v>36</v>
      </c>
      <c r="C31" s="126">
        <v>469.61</v>
      </c>
      <c r="D31" s="126">
        <f t="shared" si="4"/>
        <v>0.020000000000038654</v>
      </c>
      <c r="E31" s="91">
        <f>D31*E17</f>
        <v>240.00000000046384</v>
      </c>
      <c r="F31" s="126">
        <v>70.37</v>
      </c>
      <c r="G31" s="126">
        <f t="shared" si="0"/>
        <v>0.007000000000005002</v>
      </c>
      <c r="H31" s="91">
        <f>G31*H17</f>
        <v>84.00000000006003</v>
      </c>
      <c r="I31" s="165">
        <f t="shared" si="1"/>
        <v>0.34999999999957365</v>
      </c>
      <c r="J31" s="126">
        <f t="shared" si="2"/>
        <v>0.9438583563661429</v>
      </c>
      <c r="K31" s="117">
        <f t="shared" si="3"/>
        <v>254.27544120546273</v>
      </c>
    </row>
    <row r="32" spans="2:11" ht="12.75">
      <c r="B32" s="232" t="s">
        <v>37</v>
      </c>
      <c r="C32" s="126">
        <v>469.63</v>
      </c>
      <c r="D32" s="126">
        <f t="shared" si="4"/>
        <v>0.01999999999998181</v>
      </c>
      <c r="E32" s="91">
        <f>D32*E17</f>
        <v>239.99999999978172</v>
      </c>
      <c r="F32" s="126">
        <v>70.372</v>
      </c>
      <c r="G32" s="126">
        <f t="shared" si="0"/>
        <v>0.001999999999995339</v>
      </c>
      <c r="H32" s="91">
        <f>G32*H17</f>
        <v>23.999999999944066</v>
      </c>
      <c r="I32" s="165">
        <f t="shared" si="1"/>
        <v>0.0999999999998579</v>
      </c>
      <c r="J32" s="126">
        <f t="shared" si="2"/>
        <v>0.9950371902100031</v>
      </c>
      <c r="K32" s="117">
        <f t="shared" si="3"/>
        <v>241.19701490667862</v>
      </c>
    </row>
    <row r="33" spans="2:11" ht="12.75">
      <c r="B33" s="232" t="s">
        <v>38</v>
      </c>
      <c r="C33" s="126">
        <v>469.64</v>
      </c>
      <c r="D33" s="126">
        <f t="shared" si="4"/>
        <v>0.009999999999990905</v>
      </c>
      <c r="E33" s="91">
        <f>D33*E17</f>
        <v>119.99999999989086</v>
      </c>
      <c r="F33" s="126">
        <v>70.376</v>
      </c>
      <c r="G33" s="126">
        <f t="shared" si="0"/>
        <v>0.0040000000000048885</v>
      </c>
      <c r="H33" s="91">
        <f>G33*H17</f>
        <v>48.00000000005866</v>
      </c>
      <c r="I33" s="165">
        <f t="shared" si="1"/>
        <v>0.4000000000008527</v>
      </c>
      <c r="J33" s="126">
        <f t="shared" si="2"/>
        <v>0.9284766908849863</v>
      </c>
      <c r="K33" s="117">
        <f t="shared" si="3"/>
        <v>129.24395537114856</v>
      </c>
    </row>
    <row r="34" spans="2:11" ht="12.75">
      <c r="B34" s="232" t="s">
        <v>39</v>
      </c>
      <c r="C34" s="126">
        <v>469.66</v>
      </c>
      <c r="D34" s="126">
        <f t="shared" si="4"/>
        <v>0.020000000000038654</v>
      </c>
      <c r="E34" s="91">
        <f>D34*E17</f>
        <v>240.00000000046384</v>
      </c>
      <c r="F34" s="126">
        <v>70.379</v>
      </c>
      <c r="G34" s="126">
        <f t="shared" si="0"/>
        <v>0.0030000000000001137</v>
      </c>
      <c r="H34" s="91">
        <f>G34*H17</f>
        <v>36.000000000001364</v>
      </c>
      <c r="I34" s="165">
        <f t="shared" si="1"/>
        <v>0.14999999999971578</v>
      </c>
      <c r="J34" s="126">
        <f t="shared" si="2"/>
        <v>0.9889363528683388</v>
      </c>
      <c r="K34" s="117">
        <f t="shared" si="3"/>
        <v>242.6849809943391</v>
      </c>
    </row>
    <row r="35" spans="2:11" ht="12.75">
      <c r="B35" s="232" t="s">
        <v>40</v>
      </c>
      <c r="C35" s="126">
        <v>469.67</v>
      </c>
      <c r="D35" s="126">
        <f t="shared" si="4"/>
        <v>0.009999999999990905</v>
      </c>
      <c r="E35" s="91">
        <f>D35*E17</f>
        <v>119.99999999989086</v>
      </c>
      <c r="F35" s="126">
        <v>70.38</v>
      </c>
      <c r="G35" s="126">
        <f t="shared" si="0"/>
        <v>0.000999999999990564</v>
      </c>
      <c r="H35" s="91">
        <f>G35*H17</f>
        <v>11.999999999886768</v>
      </c>
      <c r="I35" s="165">
        <f t="shared" si="1"/>
        <v>0.09999999999914735</v>
      </c>
      <c r="J35" s="126">
        <f t="shared" si="2"/>
        <v>0.9950371902100731</v>
      </c>
      <c r="K35" s="117">
        <f t="shared" si="3"/>
        <v>120.59850745333083</v>
      </c>
    </row>
    <row r="36" spans="2:11" ht="12.75">
      <c r="B36" s="232" t="s">
        <v>41</v>
      </c>
      <c r="C36" s="126">
        <v>469.69</v>
      </c>
      <c r="D36" s="126">
        <f t="shared" si="4"/>
        <v>0.01999999999998181</v>
      </c>
      <c r="E36" s="91">
        <f>D36*E17</f>
        <v>239.99999999978172</v>
      </c>
      <c r="F36" s="126">
        <v>70.384</v>
      </c>
      <c r="G36" s="126">
        <f t="shared" si="0"/>
        <v>0.0040000000000048885</v>
      </c>
      <c r="H36" s="91">
        <f>G36*H17</f>
        <v>48.00000000005866</v>
      </c>
      <c r="I36" s="165">
        <f t="shared" si="1"/>
        <v>0.20000000000042634</v>
      </c>
      <c r="J36" s="126">
        <f t="shared" si="2"/>
        <v>0.9805806756908397</v>
      </c>
      <c r="K36" s="117">
        <f t="shared" si="3"/>
        <v>244.75293665225115</v>
      </c>
    </row>
    <row r="37" spans="2:11" ht="12.75">
      <c r="B37" s="232" t="s">
        <v>42</v>
      </c>
      <c r="C37" s="126">
        <v>469.71</v>
      </c>
      <c r="D37" s="126">
        <f t="shared" si="4"/>
        <v>0.01999999999998181</v>
      </c>
      <c r="E37" s="91">
        <f>D37*E17</f>
        <v>239.99999999978172</v>
      </c>
      <c r="F37" s="126">
        <v>70.39</v>
      </c>
      <c r="G37" s="126">
        <f t="shared" si="0"/>
        <v>0.006000000000000227</v>
      </c>
      <c r="H37" s="91">
        <f>G37*H17</f>
        <v>72.00000000000273</v>
      </c>
      <c r="I37" s="165">
        <f t="shared" si="1"/>
        <v>0.3000000000002842</v>
      </c>
      <c r="J37" s="126">
        <f t="shared" si="2"/>
        <v>0.9578262852210765</v>
      </c>
      <c r="K37" s="117">
        <f t="shared" si="3"/>
        <v>250.5673562136449</v>
      </c>
    </row>
    <row r="38" spans="2:11" ht="12.75">
      <c r="B38" s="232" t="s">
        <v>43</v>
      </c>
      <c r="C38" s="126">
        <v>469.73</v>
      </c>
      <c r="D38" s="126">
        <f t="shared" si="4"/>
        <v>0.020000000000038654</v>
      </c>
      <c r="E38" s="91">
        <f>D38*E17</f>
        <v>240.00000000046384</v>
      </c>
      <c r="F38" s="126">
        <v>70.396</v>
      </c>
      <c r="G38" s="126">
        <f t="shared" si="0"/>
        <v>0.006000000000000227</v>
      </c>
      <c r="H38" s="91">
        <f>G38*H17</f>
        <v>72.00000000000273</v>
      </c>
      <c r="I38" s="165">
        <f t="shared" si="1"/>
        <v>0.29999999999943155</v>
      </c>
      <c r="J38" s="126">
        <f t="shared" si="2"/>
        <v>0.9578262852213012</v>
      </c>
      <c r="K38" s="117">
        <f t="shared" si="3"/>
        <v>250.5673562142983</v>
      </c>
    </row>
    <row r="39" spans="2:11" ht="12.75">
      <c r="B39" s="232" t="s">
        <v>44</v>
      </c>
      <c r="C39" s="126">
        <v>469.74</v>
      </c>
      <c r="D39" s="126">
        <f t="shared" si="4"/>
        <v>0.009999999999990905</v>
      </c>
      <c r="E39" s="91">
        <f>D39*E17</f>
        <v>119.99999999989086</v>
      </c>
      <c r="F39" s="126">
        <v>70.396</v>
      </c>
      <c r="G39" s="126">
        <f t="shared" si="0"/>
        <v>0</v>
      </c>
      <c r="H39" s="91">
        <f>G39*H17</f>
        <v>0</v>
      </c>
      <c r="I39" s="165">
        <f t="shared" si="1"/>
        <v>0</v>
      </c>
      <c r="J39" s="126">
        <f t="shared" si="2"/>
        <v>1</v>
      </c>
      <c r="K39" s="117">
        <f t="shared" si="3"/>
        <v>119.99999999989086</v>
      </c>
    </row>
    <row r="40" spans="2:11" ht="12.75">
      <c r="B40" s="232" t="s">
        <v>45</v>
      </c>
      <c r="C40" s="126">
        <v>469.76</v>
      </c>
      <c r="D40" s="126">
        <f t="shared" si="4"/>
        <v>0.01999999999998181</v>
      </c>
      <c r="E40" s="91">
        <f>D40*E17</f>
        <v>239.99999999978172</v>
      </c>
      <c r="F40" s="126">
        <v>70.399</v>
      </c>
      <c r="G40" s="126">
        <f t="shared" si="0"/>
        <v>0.0030000000000001137</v>
      </c>
      <c r="H40" s="91">
        <f>G40*H17</f>
        <v>36.000000000001364</v>
      </c>
      <c r="I40" s="165">
        <f t="shared" si="1"/>
        <v>0.1500000000001421</v>
      </c>
      <c r="J40" s="126">
        <f t="shared" si="2"/>
        <v>0.9889363528682769</v>
      </c>
      <c r="K40" s="117">
        <f t="shared" si="3"/>
        <v>242.68498099366457</v>
      </c>
    </row>
    <row r="41" spans="2:11" ht="12.75">
      <c r="B41" s="232" t="s">
        <v>46</v>
      </c>
      <c r="C41" s="126">
        <v>469.77</v>
      </c>
      <c r="D41" s="126">
        <f t="shared" si="4"/>
        <v>0.009999999999990905</v>
      </c>
      <c r="E41" s="91">
        <f>D41*E17</f>
        <v>119.99999999989086</v>
      </c>
      <c r="F41" s="126">
        <v>70.403</v>
      </c>
      <c r="G41" s="126">
        <f t="shared" si="0"/>
        <v>0.0040000000000048885</v>
      </c>
      <c r="H41" s="91">
        <f>G41*H17</f>
        <v>48.00000000005866</v>
      </c>
      <c r="I41" s="165">
        <f t="shared" si="1"/>
        <v>0.4000000000008527</v>
      </c>
      <c r="J41" s="126">
        <f t="shared" si="2"/>
        <v>0.9284766908849863</v>
      </c>
      <c r="K41" s="117">
        <f t="shared" si="3"/>
        <v>129.24395537114856</v>
      </c>
    </row>
    <row r="42" spans="2:11" ht="12.75">
      <c r="B42" s="232" t="s">
        <v>47</v>
      </c>
      <c r="C42" s="126">
        <v>469.79</v>
      </c>
      <c r="D42" s="126">
        <f t="shared" si="4"/>
        <v>0.020000000000038654</v>
      </c>
      <c r="E42" s="91">
        <f>D42*E17</f>
        <v>240.00000000046384</v>
      </c>
      <c r="F42" s="126">
        <v>70.406</v>
      </c>
      <c r="G42" s="126">
        <f t="shared" si="0"/>
        <v>0.0030000000000001137</v>
      </c>
      <c r="H42" s="91">
        <f>G42*H17</f>
        <v>36.000000000001364</v>
      </c>
      <c r="I42" s="165">
        <f t="shared" si="1"/>
        <v>0.14999999999971578</v>
      </c>
      <c r="J42" s="126">
        <f t="shared" si="2"/>
        <v>0.9889363528683388</v>
      </c>
      <c r="K42" s="117">
        <f t="shared" si="3"/>
        <v>242.6849809943391</v>
      </c>
    </row>
    <row r="43" spans="2:11" ht="12.75">
      <c r="B43" s="232" t="s">
        <v>48</v>
      </c>
      <c r="C43" s="126">
        <v>469.8</v>
      </c>
      <c r="D43" s="126">
        <f t="shared" si="4"/>
        <v>0.009999999999990905</v>
      </c>
      <c r="E43" s="91">
        <f>D43*E17</f>
        <v>119.99999999989086</v>
      </c>
      <c r="F43" s="126">
        <v>70.409</v>
      </c>
      <c r="G43" s="126">
        <f t="shared" si="0"/>
        <v>0.0030000000000001137</v>
      </c>
      <c r="H43" s="91">
        <f>G43*H17</f>
        <v>36.000000000001364</v>
      </c>
      <c r="I43" s="165">
        <f t="shared" si="1"/>
        <v>0.3000000000002842</v>
      </c>
      <c r="J43" s="126">
        <f t="shared" si="2"/>
        <v>0.9578262852210765</v>
      </c>
      <c r="K43" s="117">
        <f t="shared" si="3"/>
        <v>125.28367810682245</v>
      </c>
    </row>
    <row r="44" spans="2:11" ht="12.75">
      <c r="B44" s="232" t="s">
        <v>49</v>
      </c>
      <c r="C44" s="126">
        <v>469.82</v>
      </c>
      <c r="D44" s="126">
        <f t="shared" si="4"/>
        <v>0.01999999999998181</v>
      </c>
      <c r="E44" s="91">
        <f>D44*E17</f>
        <v>239.99999999978172</v>
      </c>
      <c r="F44" s="126">
        <v>70.413</v>
      </c>
      <c r="G44" s="126">
        <f t="shared" si="0"/>
        <v>0.003999999999990678</v>
      </c>
      <c r="H44" s="91">
        <f>G44*H17</f>
        <v>47.99999999988813</v>
      </c>
      <c r="I44" s="165">
        <f t="shared" si="1"/>
        <v>0.1999999999997158</v>
      </c>
      <c r="J44" s="126">
        <f t="shared" si="2"/>
        <v>0.9805806756909737</v>
      </c>
      <c r="K44" s="117">
        <f t="shared" si="3"/>
        <v>244.7529366522177</v>
      </c>
    </row>
    <row r="45" spans="2:11" ht="13.5" thickBot="1">
      <c r="B45" s="233" t="s">
        <v>50</v>
      </c>
      <c r="C45" s="126">
        <v>469.84</v>
      </c>
      <c r="D45" s="151">
        <f t="shared" si="4"/>
        <v>0.01999999999998181</v>
      </c>
      <c r="E45" s="94">
        <f>D45*E17</f>
        <v>239.99999999978172</v>
      </c>
      <c r="F45" s="126">
        <v>70.418</v>
      </c>
      <c r="G45" s="151">
        <f t="shared" si="0"/>
        <v>0.005000000000009663</v>
      </c>
      <c r="H45" s="94">
        <f>G45*H17</f>
        <v>60.00000000011596</v>
      </c>
      <c r="I45" s="168">
        <f t="shared" si="1"/>
        <v>0.25000000000071054</v>
      </c>
      <c r="J45" s="151">
        <f t="shared" si="2"/>
        <v>0.9701425001451697</v>
      </c>
      <c r="K45" s="120">
        <f t="shared" si="3"/>
        <v>247.386337536876</v>
      </c>
    </row>
    <row r="46" spans="2:11" ht="16.5" customHeight="1">
      <c r="B46" s="415" t="s">
        <v>51</v>
      </c>
      <c r="C46" s="497"/>
      <c r="D46" s="497"/>
      <c r="E46" s="500"/>
      <c r="F46" s="425" t="s">
        <v>52</v>
      </c>
      <c r="G46" s="425"/>
      <c r="H46" s="425"/>
      <c r="I46" s="425"/>
      <c r="J46" s="451"/>
      <c r="K46" s="420" t="s">
        <v>53</v>
      </c>
    </row>
    <row r="47" spans="2:11" ht="12.75" customHeight="1">
      <c r="B47" s="430" t="s">
        <v>58</v>
      </c>
      <c r="C47" s="436" t="s">
        <v>54</v>
      </c>
      <c r="D47" s="437"/>
      <c r="E47" s="481" t="s">
        <v>55</v>
      </c>
      <c r="F47" s="478" t="s">
        <v>56</v>
      </c>
      <c r="G47" s="428" t="s">
        <v>59</v>
      </c>
      <c r="H47" s="422" t="s">
        <v>57</v>
      </c>
      <c r="I47" s="442"/>
      <c r="J47" s="443"/>
      <c r="K47" s="420"/>
    </row>
    <row r="48" spans="2:11" ht="13.5" thickBot="1">
      <c r="B48" s="430"/>
      <c r="C48" s="436"/>
      <c r="D48" s="437"/>
      <c r="E48" s="481"/>
      <c r="F48" s="492"/>
      <c r="G48" s="476"/>
      <c r="H48" s="450"/>
      <c r="I48" s="425"/>
      <c r="J48" s="451"/>
      <c r="K48" s="420"/>
    </row>
    <row r="49" spans="2:11" ht="12.75">
      <c r="B49" s="127" t="s">
        <v>63</v>
      </c>
      <c r="C49" s="507">
        <f>SUM(E22:E29)</f>
        <v>1559.9999999999454</v>
      </c>
      <c r="D49" s="507"/>
      <c r="E49" s="118">
        <f>SUM(H22:H29)</f>
        <v>407.9999999999018</v>
      </c>
      <c r="F49" s="118">
        <f>C49/8</f>
        <v>194.99999999999318</v>
      </c>
      <c r="G49" s="85">
        <f>E49/8</f>
        <v>50.99999999998772</v>
      </c>
      <c r="H49" s="510">
        <f>F49/K49</f>
        <v>201.5589243868802</v>
      </c>
      <c r="I49" s="510"/>
      <c r="J49" s="510"/>
      <c r="K49" s="133">
        <f>COS(ATAN(G49/F49))</f>
        <v>0.9674590226811414</v>
      </c>
    </row>
    <row r="50" spans="2:11" ht="12.75">
      <c r="B50" s="129" t="s">
        <v>60</v>
      </c>
      <c r="C50" s="509">
        <f>SUM(E30:E37)</f>
        <v>1559.9999999999454</v>
      </c>
      <c r="D50" s="509"/>
      <c r="E50" s="106">
        <f>SUM(H30:H37)</f>
        <v>336.0000000000696</v>
      </c>
      <c r="F50" s="106">
        <f>C50/8</f>
        <v>194.99999999999318</v>
      </c>
      <c r="G50" s="91">
        <f>E50/8</f>
        <v>42.0000000000087</v>
      </c>
      <c r="H50" s="389">
        <f>F50/K50</f>
        <v>199.47180251854664</v>
      </c>
      <c r="I50" s="389"/>
      <c r="J50" s="389"/>
      <c r="K50" s="134">
        <f>COS(ATAN(G50/F50))</f>
        <v>0.9775817811736188</v>
      </c>
    </row>
    <row r="51" spans="2:11" ht="12.75">
      <c r="B51" s="90" t="s">
        <v>61</v>
      </c>
      <c r="C51" s="509">
        <f>SUM(E38:E45)</f>
        <v>1559.9999999999454</v>
      </c>
      <c r="D51" s="509"/>
      <c r="E51" s="106">
        <f>SUM(H38:H45)</f>
        <v>336.0000000000696</v>
      </c>
      <c r="F51" s="106">
        <f>C51/8</f>
        <v>194.99999999999318</v>
      </c>
      <c r="G51" s="91">
        <f>E51/8</f>
        <v>42.0000000000087</v>
      </c>
      <c r="H51" s="389">
        <f>F51/K51</f>
        <v>199.47180251854664</v>
      </c>
      <c r="I51" s="389"/>
      <c r="J51" s="389"/>
      <c r="K51" s="134">
        <f>COS(ATAN(G51/F51))</f>
        <v>0.9775817811736188</v>
      </c>
    </row>
    <row r="52" spans="2:11" ht="13.5" thickBot="1">
      <c r="B52" s="93" t="s">
        <v>62</v>
      </c>
      <c r="C52" s="508">
        <f>SUM(E22:E45)</f>
        <v>4679.999999999836</v>
      </c>
      <c r="D52" s="508"/>
      <c r="E52" s="107">
        <f>SUM(H22:H45)</f>
        <v>1080.000000000041</v>
      </c>
      <c r="F52" s="107">
        <f>C52/24</f>
        <v>194.99999999999318</v>
      </c>
      <c r="G52" s="94">
        <f>E52/24</f>
        <v>45.000000000001705</v>
      </c>
      <c r="H52" s="399">
        <f>F52/K52</f>
        <v>200.12496096188875</v>
      </c>
      <c r="I52" s="399"/>
      <c r="J52" s="399"/>
      <c r="K52" s="135">
        <f>COS(ATAN(G52/F52))</f>
        <v>0.9743911956946163</v>
      </c>
    </row>
    <row r="54" ht="12.75">
      <c r="B54" s="105" t="s">
        <v>135</v>
      </c>
    </row>
    <row r="55" spans="2:6" ht="12.75">
      <c r="B55" s="105" t="s">
        <v>136</v>
      </c>
      <c r="F55" t="s">
        <v>140</v>
      </c>
    </row>
    <row r="56" spans="2:7" ht="12.75">
      <c r="B56" s="467" t="s">
        <v>137</v>
      </c>
      <c r="C56" s="467"/>
      <c r="D56" s="467"/>
      <c r="F56" s="467" t="s">
        <v>141</v>
      </c>
      <c r="G56" s="467"/>
    </row>
    <row r="57" spans="2:6" ht="12.75">
      <c r="B57" s="105" t="s">
        <v>138</v>
      </c>
      <c r="F57" t="s">
        <v>140</v>
      </c>
    </row>
    <row r="58" spans="2:7" ht="12.75">
      <c r="B58" s="467" t="s">
        <v>137</v>
      </c>
      <c r="C58" s="467"/>
      <c r="D58" s="467"/>
      <c r="F58" s="467" t="s">
        <v>141</v>
      </c>
      <c r="G58" s="467"/>
    </row>
    <row r="59" spans="2:6" ht="12.75">
      <c r="B59" s="105" t="s">
        <v>139</v>
      </c>
      <c r="F59" t="s">
        <v>140</v>
      </c>
    </row>
    <row r="60" ht="13.5" thickBot="1"/>
    <row r="61" spans="2:11" ht="16.5" customHeight="1" thickBot="1">
      <c r="B61" s="464" t="s">
        <v>51</v>
      </c>
      <c r="C61" s="465"/>
      <c r="D61" s="465"/>
      <c r="E61" s="466"/>
      <c r="F61" s="446" t="s">
        <v>52</v>
      </c>
      <c r="G61" s="447"/>
      <c r="H61" s="447"/>
      <c r="I61" s="447"/>
      <c r="J61" s="448"/>
      <c r="K61" s="417" t="s">
        <v>53</v>
      </c>
    </row>
    <row r="62" spans="2:11" ht="18" customHeight="1">
      <c r="B62" s="452" t="s">
        <v>58</v>
      </c>
      <c r="C62" s="436" t="s">
        <v>54</v>
      </c>
      <c r="D62" s="437"/>
      <c r="E62" s="454" t="s">
        <v>55</v>
      </c>
      <c r="F62" s="456" t="s">
        <v>56</v>
      </c>
      <c r="G62" s="468" t="s">
        <v>131</v>
      </c>
      <c r="H62" s="449" t="s">
        <v>57</v>
      </c>
      <c r="I62" s="434"/>
      <c r="J62" s="435"/>
      <c r="K62" s="420"/>
    </row>
    <row r="63" spans="2:11" ht="17.25" customHeight="1">
      <c r="B63" s="452"/>
      <c r="C63" s="436"/>
      <c r="D63" s="437"/>
      <c r="E63" s="454"/>
      <c r="F63" s="457"/>
      <c r="G63" s="469"/>
      <c r="H63" s="450"/>
      <c r="I63" s="425"/>
      <c r="J63" s="451"/>
      <c r="K63" s="420"/>
    </row>
    <row r="64" spans="2:11" ht="18" customHeight="1" thickBot="1">
      <c r="B64" s="453"/>
      <c r="C64" s="438"/>
      <c r="D64" s="439"/>
      <c r="E64" s="455"/>
      <c r="F64" s="458"/>
      <c r="G64" s="470"/>
      <c r="H64" s="423"/>
      <c r="I64" s="444"/>
      <c r="J64" s="445"/>
      <c r="K64" s="421"/>
    </row>
    <row r="65" spans="2:11" s="99" customFormat="1" ht="12" customHeight="1">
      <c r="B65" s="127" t="s">
        <v>190</v>
      </c>
      <c r="C65" s="391">
        <f>SUM(E21:E25)</f>
        <v>839.9999999999181</v>
      </c>
      <c r="D65" s="392"/>
      <c r="E65" s="96">
        <f>SUM(H21:H25)</f>
        <v>239.99999999995225</v>
      </c>
      <c r="F65" s="97">
        <f aca="true" t="shared" si="5" ref="F65:F70">C65/4</f>
        <v>209.99999999997954</v>
      </c>
      <c r="G65" s="98">
        <f aca="true" t="shared" si="6" ref="G65:G70">E65/4</f>
        <v>59.99999999998806</v>
      </c>
      <c r="H65" s="471">
        <f>F65/K65</f>
        <v>218.4032966783926</v>
      </c>
      <c r="I65" s="472"/>
      <c r="J65" s="473"/>
      <c r="K65" s="163">
        <f>COS(ATAN(G65/F65))</f>
        <v>0.9615239476408305</v>
      </c>
    </row>
    <row r="66" spans="2:11" s="99" customFormat="1" ht="12" customHeight="1">
      <c r="B66" s="129" t="s">
        <v>191</v>
      </c>
      <c r="C66" s="396">
        <f>SUM(E26:E29)</f>
        <v>720.0000000000273</v>
      </c>
      <c r="D66" s="388"/>
      <c r="E66" s="100">
        <f>SUM(H26:H29)</f>
        <v>167.99999999994952</v>
      </c>
      <c r="F66" s="97">
        <f t="shared" si="5"/>
        <v>180.00000000000682</v>
      </c>
      <c r="G66" s="98">
        <f t="shared" si="6"/>
        <v>41.99999999998738</v>
      </c>
      <c r="H66" s="389">
        <f aca="true" t="shared" si="7" ref="H66:H71">F66/K66</f>
        <v>184.83506160899614</v>
      </c>
      <c r="I66" s="389"/>
      <c r="J66" s="390"/>
      <c r="K66" s="163">
        <f aca="true" t="shared" si="8" ref="K66:K71">COS(ATAN(G66/F66))</f>
        <v>0.9738412097418102</v>
      </c>
    </row>
    <row r="67" spans="2:11" s="99" customFormat="1" ht="12" customHeight="1">
      <c r="B67" s="129" t="s">
        <v>192</v>
      </c>
      <c r="C67" s="396">
        <f>SUM(E30:E33)</f>
        <v>720.0000000000273</v>
      </c>
      <c r="D67" s="388"/>
      <c r="E67" s="100">
        <f>SUM(H30:H33)</f>
        <v>168.00000000012005</v>
      </c>
      <c r="F67" s="97">
        <f t="shared" si="5"/>
        <v>180.00000000000682</v>
      </c>
      <c r="G67" s="98">
        <f t="shared" si="6"/>
        <v>42.00000000003001</v>
      </c>
      <c r="H67" s="389">
        <f t="shared" si="7"/>
        <v>184.8350616090058</v>
      </c>
      <c r="I67" s="389"/>
      <c r="J67" s="390"/>
      <c r="K67" s="163">
        <f t="shared" si="8"/>
        <v>0.9738412097417593</v>
      </c>
    </row>
    <row r="68" spans="2:11" s="99" customFormat="1" ht="12" customHeight="1">
      <c r="B68" s="129" t="s">
        <v>193</v>
      </c>
      <c r="C68" s="396">
        <f>SUM(E34:E37)</f>
        <v>839.9999999999181</v>
      </c>
      <c r="D68" s="388"/>
      <c r="E68" s="100">
        <f>SUM(H34:H37)</f>
        <v>167.99999999994952</v>
      </c>
      <c r="F68" s="97">
        <f t="shared" si="5"/>
        <v>209.99999999997954</v>
      </c>
      <c r="G68" s="98">
        <f t="shared" si="6"/>
        <v>41.99999999998738</v>
      </c>
      <c r="H68" s="389">
        <f t="shared" si="7"/>
        <v>214.15881957087444</v>
      </c>
      <c r="I68" s="389"/>
      <c r="J68" s="390"/>
      <c r="K68" s="163">
        <f t="shared" si="8"/>
        <v>0.9805806756909278</v>
      </c>
    </row>
    <row r="69" spans="2:11" s="99" customFormat="1" ht="12" customHeight="1">
      <c r="B69" s="129" t="s">
        <v>194</v>
      </c>
      <c r="C69" s="396">
        <f>SUM(E38:E41)</f>
        <v>720.0000000000273</v>
      </c>
      <c r="D69" s="388"/>
      <c r="E69" s="100">
        <f>SUM(H38:H41)</f>
        <v>156.00000000006276</v>
      </c>
      <c r="F69" s="97">
        <f t="shared" si="5"/>
        <v>180.00000000000682</v>
      </c>
      <c r="G69" s="98">
        <f t="shared" si="6"/>
        <v>39.00000000001569</v>
      </c>
      <c r="H69" s="389">
        <f t="shared" si="7"/>
        <v>184.17654573805993</v>
      </c>
      <c r="I69" s="389"/>
      <c r="J69" s="390"/>
      <c r="K69" s="163">
        <f t="shared" si="8"/>
        <v>0.9773231400267812</v>
      </c>
    </row>
    <row r="70" spans="2:11" s="99" customFormat="1" ht="12" customHeight="1">
      <c r="B70" s="90" t="s">
        <v>195</v>
      </c>
      <c r="C70" s="396">
        <f>SUM(E42:E45)</f>
        <v>839.9999999999181</v>
      </c>
      <c r="D70" s="388"/>
      <c r="E70" s="100">
        <f>SUM(H42:H45)</f>
        <v>180.00000000000682</v>
      </c>
      <c r="F70" s="97">
        <f t="shared" si="5"/>
        <v>209.99999999997954</v>
      </c>
      <c r="G70" s="98">
        <f t="shared" si="6"/>
        <v>45.000000000001705</v>
      </c>
      <c r="H70" s="389">
        <f t="shared" si="7"/>
        <v>214.76731594912565</v>
      </c>
      <c r="I70" s="389"/>
      <c r="J70" s="390"/>
      <c r="K70" s="163">
        <f t="shared" si="8"/>
        <v>0.9778024140774036</v>
      </c>
    </row>
    <row r="71" spans="2:11" s="273" customFormat="1" ht="15.75" customHeight="1" thickBot="1">
      <c r="B71" s="268" t="s">
        <v>62</v>
      </c>
      <c r="C71" s="459">
        <f>SUM(C65:D70)</f>
        <v>4679.999999999836</v>
      </c>
      <c r="D71" s="460"/>
      <c r="E71" s="269">
        <f>SUM(E65:E70)</f>
        <v>1080.000000000041</v>
      </c>
      <c r="F71" s="270">
        <f>C71/24</f>
        <v>194.99999999999318</v>
      </c>
      <c r="G71" s="271">
        <f>E71/24</f>
        <v>45.000000000001705</v>
      </c>
      <c r="H71" s="461">
        <f t="shared" si="7"/>
        <v>200.12496096188875</v>
      </c>
      <c r="I71" s="462"/>
      <c r="J71" s="463"/>
      <c r="K71" s="272">
        <f t="shared" si="8"/>
        <v>0.9743911956946163</v>
      </c>
    </row>
  </sheetData>
  <sheetProtection/>
  <mergeCells count="49">
    <mergeCell ref="C71:D71"/>
    <mergeCell ref="H71:J71"/>
    <mergeCell ref="C69:D69"/>
    <mergeCell ref="H69:J69"/>
    <mergeCell ref="C70:D70"/>
    <mergeCell ref="H70:J70"/>
    <mergeCell ref="H68:J68"/>
    <mergeCell ref="C65:D65"/>
    <mergeCell ref="H65:J65"/>
    <mergeCell ref="C66:D66"/>
    <mergeCell ref="H66:J66"/>
    <mergeCell ref="H4:K4"/>
    <mergeCell ref="C67:D67"/>
    <mergeCell ref="H67:J67"/>
    <mergeCell ref="C68:D68"/>
    <mergeCell ref="K61:K64"/>
    <mergeCell ref="C49:D49"/>
    <mergeCell ref="C52:D52"/>
    <mergeCell ref="H50:J50"/>
    <mergeCell ref="H51:J51"/>
    <mergeCell ref="H52:J52"/>
    <mergeCell ref="B62:B64"/>
    <mergeCell ref="C62:D64"/>
    <mergeCell ref="E62:E64"/>
    <mergeCell ref="F62:F64"/>
    <mergeCell ref="G62:G64"/>
    <mergeCell ref="H62:J64"/>
    <mergeCell ref="B61:E61"/>
    <mergeCell ref="F61:J61"/>
    <mergeCell ref="H49:J49"/>
    <mergeCell ref="K46:K48"/>
    <mergeCell ref="I14:I20"/>
    <mergeCell ref="J14:J20"/>
    <mergeCell ref="K14:K20"/>
    <mergeCell ref="H47:J48"/>
    <mergeCell ref="F46:J46"/>
    <mergeCell ref="C51:D51"/>
    <mergeCell ref="C50:D50"/>
    <mergeCell ref="G47:G48"/>
    <mergeCell ref="B14:B20"/>
    <mergeCell ref="C47:D48"/>
    <mergeCell ref="B47:B48"/>
    <mergeCell ref="B46:E46"/>
    <mergeCell ref="E47:E48"/>
    <mergeCell ref="F47:F48"/>
    <mergeCell ref="B56:D56"/>
    <mergeCell ref="F56:G56"/>
    <mergeCell ref="B58:D58"/>
    <mergeCell ref="F58:G58"/>
  </mergeCells>
  <printOptions/>
  <pageMargins left="0.75" right="0.06" top="1" bottom="0.51" header="0.5" footer="0.5"/>
  <pageSetup horizontalDpi="360" verticalDpi="360" orientation="portrait" paperSize="9" scale="96" r:id="rId1"/>
  <rowBreaks count="1" manualBreakCount="1">
    <brk id="59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2:K71"/>
  <sheetViews>
    <sheetView view="pageBreakPreview" zoomScaleSheetLayoutView="100" zoomScalePageLayoutView="0" workbookViewId="0" topLeftCell="F1">
      <selection activeCell="T17" sqref="T17"/>
    </sheetView>
  </sheetViews>
  <sheetFormatPr defaultColWidth="9.140625" defaultRowHeight="12.75"/>
  <cols>
    <col min="1" max="1" width="0.9921875" style="0" customWidth="1"/>
    <col min="2" max="2" width="6.00390625" style="0" customWidth="1"/>
    <col min="4" max="4" width="9.421875" style="0" customWidth="1"/>
    <col min="5" max="5" width="9.28125" style="0" customWidth="1"/>
    <col min="7" max="7" width="8.57421875" style="0" customWidth="1"/>
    <col min="8" max="8" width="9.28125" style="0" customWidth="1"/>
    <col min="9" max="9" width="5.00390625" style="0" customWidth="1"/>
    <col min="10" max="10" width="5.140625" style="0" customWidth="1"/>
  </cols>
  <sheetData>
    <row r="2" spans="2:11" ht="13.5" customHeight="1">
      <c r="B2" s="65" t="s">
        <v>196</v>
      </c>
      <c r="H2" t="s">
        <v>145</v>
      </c>
      <c r="J2" s="1"/>
      <c r="K2" s="172">
        <v>47</v>
      </c>
    </row>
    <row r="3" spans="2:11" ht="13.5" customHeight="1">
      <c r="B3" s="64" t="s">
        <v>125</v>
      </c>
      <c r="H3" t="s">
        <v>148</v>
      </c>
      <c r="J3" s="1"/>
      <c r="K3" s="172"/>
    </row>
    <row r="4" spans="2:11" ht="13.5" customHeight="1">
      <c r="B4" t="s">
        <v>126</v>
      </c>
      <c r="H4" s="546" t="s">
        <v>248</v>
      </c>
      <c r="I4" s="546"/>
      <c r="J4" s="546"/>
      <c r="K4" s="546"/>
    </row>
    <row r="5" spans="2:11" ht="13.5" customHeight="1">
      <c r="B5" t="s">
        <v>127</v>
      </c>
      <c r="H5" t="s">
        <v>146</v>
      </c>
      <c r="J5" s="1"/>
      <c r="K5" s="172">
        <v>106</v>
      </c>
    </row>
    <row r="6" ht="13.5" customHeight="1">
      <c r="H6" t="s">
        <v>147</v>
      </c>
    </row>
    <row r="7" ht="13.5" customHeight="1"/>
    <row r="8" ht="12.75">
      <c r="F8" s="1" t="s">
        <v>2</v>
      </c>
    </row>
    <row r="9" ht="12.75">
      <c r="C9" t="s">
        <v>0</v>
      </c>
    </row>
    <row r="10" spans="2:6" ht="12.75">
      <c r="B10" s="2"/>
      <c r="C10" t="s">
        <v>129</v>
      </c>
      <c r="F10" s="1" t="s">
        <v>260</v>
      </c>
    </row>
    <row r="12" ht="12.75">
      <c r="E12" t="s">
        <v>7</v>
      </c>
    </row>
    <row r="13" ht="13.5" thickBot="1">
      <c r="B13" t="s">
        <v>179</v>
      </c>
    </row>
    <row r="14" spans="2:11" ht="13.5" customHeight="1">
      <c r="B14" s="417" t="s">
        <v>25</v>
      </c>
      <c r="C14" s="17" t="s">
        <v>9</v>
      </c>
      <c r="D14" s="4"/>
      <c r="E14" s="283" t="s">
        <v>219</v>
      </c>
      <c r="F14" s="3" t="s">
        <v>16</v>
      </c>
      <c r="G14" s="225"/>
      <c r="H14" s="283" t="s">
        <v>219</v>
      </c>
      <c r="I14" s="395" t="s">
        <v>20</v>
      </c>
      <c r="J14" s="395" t="s">
        <v>21</v>
      </c>
      <c r="K14" s="385" t="s">
        <v>24</v>
      </c>
    </row>
    <row r="15" spans="2:11" ht="12.75">
      <c r="B15" s="420"/>
      <c r="C15" s="9" t="s">
        <v>10</v>
      </c>
      <c r="D15" s="7"/>
      <c r="E15" s="8"/>
      <c r="F15" s="6" t="s">
        <v>17</v>
      </c>
      <c r="G15" s="7"/>
      <c r="H15" s="8"/>
      <c r="I15" s="383"/>
      <c r="J15" s="383"/>
      <c r="K15" s="386"/>
    </row>
    <row r="16" spans="2:11" ht="12.75">
      <c r="B16" s="420"/>
      <c r="C16" s="9" t="s">
        <v>11</v>
      </c>
      <c r="D16" s="9"/>
      <c r="E16" s="8"/>
      <c r="F16" s="6" t="s">
        <v>18</v>
      </c>
      <c r="G16" s="7"/>
      <c r="H16" s="8"/>
      <c r="I16" s="383"/>
      <c r="J16" s="383"/>
      <c r="K16" s="386"/>
    </row>
    <row r="17" spans="2:11" ht="12.75">
      <c r="B17" s="420"/>
      <c r="C17" s="23" t="s">
        <v>64</v>
      </c>
      <c r="D17" s="24"/>
      <c r="E17" s="31">
        <v>8000</v>
      </c>
      <c r="F17" s="6" t="s">
        <v>19</v>
      </c>
      <c r="G17" s="7"/>
      <c r="H17" s="32">
        <v>8000</v>
      </c>
      <c r="I17" s="383"/>
      <c r="J17" s="383"/>
      <c r="K17" s="386"/>
    </row>
    <row r="18" spans="2:11" ht="12.75">
      <c r="B18" s="420"/>
      <c r="C18" s="18" t="s">
        <v>12</v>
      </c>
      <c r="D18" s="20" t="s">
        <v>14</v>
      </c>
      <c r="E18" s="20" t="s">
        <v>22</v>
      </c>
      <c r="F18" s="20" t="s">
        <v>12</v>
      </c>
      <c r="G18" s="20" t="s">
        <v>14</v>
      </c>
      <c r="H18" s="20" t="s">
        <v>22</v>
      </c>
      <c r="I18" s="477"/>
      <c r="J18" s="383"/>
      <c r="K18" s="386"/>
    </row>
    <row r="19" spans="2:11" ht="12.75">
      <c r="B19" s="420"/>
      <c r="C19" s="19" t="s">
        <v>13</v>
      </c>
      <c r="D19" s="21" t="s">
        <v>12</v>
      </c>
      <c r="E19" s="21" t="s">
        <v>23</v>
      </c>
      <c r="F19" s="21" t="s">
        <v>13</v>
      </c>
      <c r="G19" s="21" t="s">
        <v>12</v>
      </c>
      <c r="H19" s="21" t="s">
        <v>23</v>
      </c>
      <c r="I19" s="477"/>
      <c r="J19" s="383"/>
      <c r="K19" s="386"/>
    </row>
    <row r="20" spans="2:11" ht="13.5" thickBot="1">
      <c r="B20" s="420"/>
      <c r="C20" s="12"/>
      <c r="D20" s="11"/>
      <c r="E20" s="21" t="s">
        <v>15</v>
      </c>
      <c r="F20" s="11"/>
      <c r="G20" s="11"/>
      <c r="H20" s="21" t="s">
        <v>15</v>
      </c>
      <c r="I20" s="477"/>
      <c r="J20" s="383"/>
      <c r="K20" s="386"/>
    </row>
    <row r="21" spans="2:11" ht="12.75">
      <c r="B21" s="84" t="s">
        <v>26</v>
      </c>
      <c r="C21" s="166">
        <v>3743.38</v>
      </c>
      <c r="D21" s="166"/>
      <c r="E21" s="118"/>
      <c r="F21" s="175">
        <v>1142.95</v>
      </c>
      <c r="G21" s="166"/>
      <c r="H21" s="85"/>
      <c r="I21" s="166"/>
      <c r="J21" s="166"/>
      <c r="K21" s="85"/>
    </row>
    <row r="22" spans="2:11" ht="12.75">
      <c r="B22" s="90" t="s">
        <v>27</v>
      </c>
      <c r="C22" s="126">
        <v>3743.49</v>
      </c>
      <c r="D22" s="126">
        <f>C22-C21</f>
        <v>0.10999999999967258</v>
      </c>
      <c r="E22" s="91">
        <f>D22*E17</f>
        <v>879.9999999973807</v>
      </c>
      <c r="F22" s="126">
        <v>1142.96</v>
      </c>
      <c r="G22" s="126">
        <f aca="true" t="shared" si="0" ref="G22:G45">F22-F21</f>
        <v>0.009999999999990905</v>
      </c>
      <c r="H22" s="91">
        <f>G22*H17</f>
        <v>79.99999999992724</v>
      </c>
      <c r="I22" s="126">
        <f aca="true" t="shared" si="1" ref="I22:I44">H22/E22</f>
        <v>0.09090909090927882</v>
      </c>
      <c r="J22" s="126">
        <f aca="true" t="shared" si="2" ref="J22:J45">COS(ATAN(I22))</f>
        <v>0.995893206467687</v>
      </c>
      <c r="K22" s="117">
        <f aca="true" t="shared" si="3" ref="K22:K44">E22/J22</f>
        <v>883.6288813723656</v>
      </c>
    </row>
    <row r="23" spans="2:11" ht="12.75">
      <c r="B23" s="90" t="s">
        <v>28</v>
      </c>
      <c r="C23" s="126">
        <v>3743.59</v>
      </c>
      <c r="D23" s="126">
        <f>C23-C22</f>
        <v>0.1000000000003638</v>
      </c>
      <c r="E23" s="91">
        <f>D23*E17</f>
        <v>800.0000000029104</v>
      </c>
      <c r="F23" s="126">
        <v>1142.98</v>
      </c>
      <c r="G23" s="126">
        <f t="shared" si="0"/>
        <v>0.01999999999998181</v>
      </c>
      <c r="H23" s="91">
        <f>G23*H17</f>
        <v>159.99999999985448</v>
      </c>
      <c r="I23" s="126">
        <f t="shared" si="1"/>
        <v>0.19999999999909052</v>
      </c>
      <c r="J23" s="126">
        <f t="shared" si="2"/>
        <v>0.9805806756910916</v>
      </c>
      <c r="K23" s="117">
        <f t="shared" si="3"/>
        <v>815.8431221776709</v>
      </c>
    </row>
    <row r="24" spans="2:11" ht="12.75">
      <c r="B24" s="90" t="s">
        <v>29</v>
      </c>
      <c r="C24" s="126">
        <v>3743.68</v>
      </c>
      <c r="D24" s="126">
        <f aca="true" t="shared" si="4" ref="D24:D45">C24-C23</f>
        <v>0.08999999999969077</v>
      </c>
      <c r="E24" s="91">
        <f>D24*E17</f>
        <v>719.9999999975262</v>
      </c>
      <c r="F24" s="126">
        <v>1143</v>
      </c>
      <c r="G24" s="126">
        <f t="shared" si="0"/>
        <v>0.01999999999998181</v>
      </c>
      <c r="H24" s="91">
        <f>G24*H17</f>
        <v>159.99999999985448</v>
      </c>
      <c r="I24" s="126">
        <f t="shared" si="1"/>
        <v>0.22222222222278365</v>
      </c>
      <c r="J24" s="126">
        <f t="shared" si="2"/>
        <v>0.9761870601838367</v>
      </c>
      <c r="K24" s="117">
        <f t="shared" si="3"/>
        <v>737.5635565809845</v>
      </c>
    </row>
    <row r="25" spans="2:11" ht="12.75">
      <c r="B25" s="90" t="s">
        <v>30</v>
      </c>
      <c r="C25" s="126">
        <v>3743.78</v>
      </c>
      <c r="D25" s="126">
        <f t="shared" si="4"/>
        <v>0.1000000000003638</v>
      </c>
      <c r="E25" s="91">
        <f>D25*E17</f>
        <v>800.0000000029104</v>
      </c>
      <c r="F25" s="126">
        <v>1143.02</v>
      </c>
      <c r="G25" s="126">
        <f t="shared" si="0"/>
        <v>0.01999999999998181</v>
      </c>
      <c r="H25" s="91">
        <f>G25*H17</f>
        <v>159.99999999985448</v>
      </c>
      <c r="I25" s="126">
        <f t="shared" si="1"/>
        <v>0.19999999999909052</v>
      </c>
      <c r="J25" s="126">
        <f t="shared" si="2"/>
        <v>0.9805806756910916</v>
      </c>
      <c r="K25" s="117">
        <f t="shared" si="3"/>
        <v>815.8431221776709</v>
      </c>
    </row>
    <row r="26" spans="2:11" ht="12.75">
      <c r="B26" s="90" t="s">
        <v>31</v>
      </c>
      <c r="C26" s="126">
        <v>3743.87</v>
      </c>
      <c r="D26" s="126">
        <f t="shared" si="4"/>
        <v>0.08999999999969077</v>
      </c>
      <c r="E26" s="91">
        <f>D26*E17</f>
        <v>719.9999999975262</v>
      </c>
      <c r="F26" s="126">
        <v>1143.04</v>
      </c>
      <c r="G26" s="126">
        <f t="shared" si="0"/>
        <v>0.01999999999998181</v>
      </c>
      <c r="H26" s="91">
        <f>G26*H17</f>
        <v>159.99999999985448</v>
      </c>
      <c r="I26" s="126">
        <f t="shared" si="1"/>
        <v>0.22222222222278365</v>
      </c>
      <c r="J26" s="126">
        <f t="shared" si="2"/>
        <v>0.9761870601838367</v>
      </c>
      <c r="K26" s="117">
        <f t="shared" si="3"/>
        <v>737.5635565809845</v>
      </c>
    </row>
    <row r="27" spans="2:11" ht="12.75">
      <c r="B27" s="90" t="s">
        <v>32</v>
      </c>
      <c r="C27" s="126">
        <v>3743.96</v>
      </c>
      <c r="D27" s="126">
        <f t="shared" si="4"/>
        <v>0.09000000000014552</v>
      </c>
      <c r="E27" s="91">
        <f>D27*E17</f>
        <v>720.0000000011642</v>
      </c>
      <c r="F27" s="126">
        <v>1143.06</v>
      </c>
      <c r="G27" s="126">
        <f t="shared" si="0"/>
        <v>0.01999999999998181</v>
      </c>
      <c r="H27" s="91">
        <f>G27*H17</f>
        <v>159.99999999985448</v>
      </c>
      <c r="I27" s="126">
        <f t="shared" si="1"/>
        <v>0.2222222222216608</v>
      </c>
      <c r="J27" s="126">
        <f t="shared" si="2"/>
        <v>0.9761870601840689</v>
      </c>
      <c r="K27" s="117">
        <f t="shared" si="3"/>
        <v>737.5635565845358</v>
      </c>
    </row>
    <row r="28" spans="2:11" ht="12.75">
      <c r="B28" s="90" t="s">
        <v>33</v>
      </c>
      <c r="C28" s="126">
        <v>3744.06</v>
      </c>
      <c r="D28" s="126">
        <f t="shared" si="4"/>
        <v>0.09999999999990905</v>
      </c>
      <c r="E28" s="91">
        <f>D28*E17</f>
        <v>799.9999999992724</v>
      </c>
      <c r="F28" s="126">
        <v>1143.08</v>
      </c>
      <c r="G28" s="126">
        <f t="shared" si="0"/>
        <v>0.01999999999998181</v>
      </c>
      <c r="H28" s="91">
        <f>G28*H17</f>
        <v>159.99999999985448</v>
      </c>
      <c r="I28" s="126">
        <f t="shared" si="1"/>
        <v>0.2</v>
      </c>
      <c r="J28" s="126">
        <f t="shared" si="2"/>
        <v>0.9805806756909201</v>
      </c>
      <c r="K28" s="117">
        <f t="shared" si="3"/>
        <v>815.8431221741037</v>
      </c>
    </row>
    <row r="29" spans="2:11" ht="12.75">
      <c r="B29" s="90" t="s">
        <v>34</v>
      </c>
      <c r="C29" s="126">
        <v>3744.17</v>
      </c>
      <c r="D29" s="126">
        <f t="shared" si="4"/>
        <v>0.11000000000012733</v>
      </c>
      <c r="E29" s="91">
        <f>D29*E17</f>
        <v>880.0000000010186</v>
      </c>
      <c r="F29" s="126">
        <v>1143.1</v>
      </c>
      <c r="G29" s="126">
        <f t="shared" si="0"/>
        <v>0.01999999999998181</v>
      </c>
      <c r="H29" s="91">
        <f>G29*H17</f>
        <v>159.99999999985448</v>
      </c>
      <c r="I29" s="126">
        <f t="shared" si="1"/>
        <v>0.18181818181780598</v>
      </c>
      <c r="J29" s="126">
        <f t="shared" si="2"/>
        <v>0.9838699100999726</v>
      </c>
      <c r="K29" s="117">
        <f t="shared" si="3"/>
        <v>894.427191000892</v>
      </c>
    </row>
    <row r="30" spans="2:11" ht="12.75">
      <c r="B30" s="90" t="s">
        <v>35</v>
      </c>
      <c r="C30" s="126">
        <v>3744.29</v>
      </c>
      <c r="D30" s="126">
        <f t="shared" si="4"/>
        <v>0.11999999999989086</v>
      </c>
      <c r="E30" s="91">
        <f>D30*E17</f>
        <v>959.9999999991269</v>
      </c>
      <c r="F30" s="126">
        <v>1143.12</v>
      </c>
      <c r="G30" s="126">
        <f t="shared" si="0"/>
        <v>0.01999999999998181</v>
      </c>
      <c r="H30" s="91">
        <f>G30*H17</f>
        <v>159.99999999985448</v>
      </c>
      <c r="I30" s="126">
        <f t="shared" si="1"/>
        <v>0.16666666666666666</v>
      </c>
      <c r="J30" s="126">
        <f t="shared" si="2"/>
        <v>0.9863939238321437</v>
      </c>
      <c r="K30" s="117">
        <f t="shared" si="3"/>
        <v>973.24200484683</v>
      </c>
    </row>
    <row r="31" spans="2:11" ht="12.75">
      <c r="B31" s="90" t="s">
        <v>36</v>
      </c>
      <c r="C31" s="126">
        <v>3744.41</v>
      </c>
      <c r="D31" s="126">
        <f t="shared" si="4"/>
        <v>0.11999999999989086</v>
      </c>
      <c r="E31" s="91">
        <f>D31*E17</f>
        <v>959.9999999991269</v>
      </c>
      <c r="F31" s="126">
        <v>1143.14</v>
      </c>
      <c r="G31" s="126">
        <f t="shared" si="0"/>
        <v>0.020000000000209184</v>
      </c>
      <c r="H31" s="91">
        <f>G31*H17</f>
        <v>160.00000000167347</v>
      </c>
      <c r="I31" s="126">
        <f t="shared" si="1"/>
        <v>0.16666666666856145</v>
      </c>
      <c r="J31" s="126">
        <f t="shared" si="2"/>
        <v>0.9863939238318407</v>
      </c>
      <c r="K31" s="117">
        <f t="shared" si="3"/>
        <v>973.242004847129</v>
      </c>
    </row>
    <row r="32" spans="2:11" ht="12.75">
      <c r="B32" s="90" t="s">
        <v>37</v>
      </c>
      <c r="C32" s="126">
        <v>3744.52</v>
      </c>
      <c r="D32" s="126">
        <f t="shared" si="4"/>
        <v>0.11000000000012733</v>
      </c>
      <c r="E32" s="91">
        <f>D32*E17</f>
        <v>880.0000000010186</v>
      </c>
      <c r="F32" s="126">
        <v>1143.16</v>
      </c>
      <c r="G32" s="126">
        <f t="shared" si="0"/>
        <v>0.01999999999998181</v>
      </c>
      <c r="H32" s="91">
        <f>G32*H17</f>
        <v>159.99999999985448</v>
      </c>
      <c r="I32" s="126">
        <f t="shared" si="1"/>
        <v>0.18181818181780598</v>
      </c>
      <c r="J32" s="126">
        <f t="shared" si="2"/>
        <v>0.9838699100999726</v>
      </c>
      <c r="K32" s="117">
        <f t="shared" si="3"/>
        <v>894.427191000892</v>
      </c>
    </row>
    <row r="33" spans="2:11" ht="12.75">
      <c r="B33" s="90" t="s">
        <v>38</v>
      </c>
      <c r="C33" s="126">
        <v>3744.64</v>
      </c>
      <c r="D33" s="126">
        <f t="shared" si="4"/>
        <v>0.11999999999989086</v>
      </c>
      <c r="E33" s="91">
        <f>D33*E17</f>
        <v>959.9999999991269</v>
      </c>
      <c r="F33" s="126">
        <v>1143.18</v>
      </c>
      <c r="G33" s="126">
        <f t="shared" si="0"/>
        <v>0.01999999999998181</v>
      </c>
      <c r="H33" s="91">
        <f>G33*H17</f>
        <v>159.99999999985448</v>
      </c>
      <c r="I33" s="126">
        <f t="shared" si="1"/>
        <v>0.16666666666666666</v>
      </c>
      <c r="J33" s="126">
        <f t="shared" si="2"/>
        <v>0.9863939238321437</v>
      </c>
      <c r="K33" s="117">
        <f t="shared" si="3"/>
        <v>973.24200484683</v>
      </c>
    </row>
    <row r="34" spans="2:11" ht="12.75">
      <c r="B34" s="90" t="s">
        <v>39</v>
      </c>
      <c r="C34" s="126">
        <v>3744.75</v>
      </c>
      <c r="D34" s="126">
        <f t="shared" si="4"/>
        <v>0.11000000000012733</v>
      </c>
      <c r="E34" s="91">
        <f>D34*E17</f>
        <v>880.0000000010186</v>
      </c>
      <c r="F34" s="126">
        <v>1143.2</v>
      </c>
      <c r="G34" s="126">
        <f t="shared" si="0"/>
        <v>0.01999999999998181</v>
      </c>
      <c r="H34" s="91">
        <f>G34*H17</f>
        <v>159.99999999985448</v>
      </c>
      <c r="I34" s="126">
        <f t="shared" si="1"/>
        <v>0.18181818181780598</v>
      </c>
      <c r="J34" s="126">
        <f t="shared" si="2"/>
        <v>0.9838699100999726</v>
      </c>
      <c r="K34" s="117">
        <f t="shared" si="3"/>
        <v>894.427191000892</v>
      </c>
    </row>
    <row r="35" spans="2:11" ht="12.75">
      <c r="B35" s="90" t="s">
        <v>40</v>
      </c>
      <c r="C35" s="126">
        <v>3744.86</v>
      </c>
      <c r="D35" s="126">
        <f t="shared" si="4"/>
        <v>0.11000000000012733</v>
      </c>
      <c r="E35" s="91">
        <f>D35*E17</f>
        <v>880.0000000010186</v>
      </c>
      <c r="F35" s="126">
        <v>1143.22</v>
      </c>
      <c r="G35" s="126">
        <f t="shared" si="0"/>
        <v>0.01999999999998181</v>
      </c>
      <c r="H35" s="91">
        <f>G35*H17</f>
        <v>159.99999999985448</v>
      </c>
      <c r="I35" s="126">
        <f t="shared" si="1"/>
        <v>0.18181818181780598</v>
      </c>
      <c r="J35" s="126">
        <f t="shared" si="2"/>
        <v>0.9838699100999726</v>
      </c>
      <c r="K35" s="117">
        <f t="shared" si="3"/>
        <v>894.427191000892</v>
      </c>
    </row>
    <row r="36" spans="2:11" ht="12.75">
      <c r="B36" s="90" t="s">
        <v>41</v>
      </c>
      <c r="C36" s="126">
        <v>3744.98</v>
      </c>
      <c r="D36" s="126">
        <f t="shared" si="4"/>
        <v>0.11999999999989086</v>
      </c>
      <c r="E36" s="91">
        <f>D36*E17</f>
        <v>959.9999999991269</v>
      </c>
      <c r="F36" s="126">
        <v>1143.24</v>
      </c>
      <c r="G36" s="126">
        <f t="shared" si="0"/>
        <v>0.01999999999998181</v>
      </c>
      <c r="H36" s="91">
        <f>G36*H17</f>
        <v>159.99999999985448</v>
      </c>
      <c r="I36" s="126">
        <f t="shared" si="1"/>
        <v>0.16666666666666666</v>
      </c>
      <c r="J36" s="126">
        <f t="shared" si="2"/>
        <v>0.9863939238321437</v>
      </c>
      <c r="K36" s="117">
        <f t="shared" si="3"/>
        <v>973.24200484683</v>
      </c>
    </row>
    <row r="37" spans="2:11" ht="12.75">
      <c r="B37" s="90" t="s">
        <v>42</v>
      </c>
      <c r="C37" s="126">
        <v>3745.09</v>
      </c>
      <c r="D37" s="126">
        <f t="shared" si="4"/>
        <v>0.11000000000012733</v>
      </c>
      <c r="E37" s="91">
        <f>D37*E17</f>
        <v>880.0000000010186</v>
      </c>
      <c r="F37" s="126">
        <v>1143.26</v>
      </c>
      <c r="G37" s="126">
        <f t="shared" si="0"/>
        <v>0.01999999999998181</v>
      </c>
      <c r="H37" s="91">
        <f>G37*H17</f>
        <v>159.99999999985448</v>
      </c>
      <c r="I37" s="126">
        <f t="shared" si="1"/>
        <v>0.18181818181780598</v>
      </c>
      <c r="J37" s="126">
        <f t="shared" si="2"/>
        <v>0.9838699100999726</v>
      </c>
      <c r="K37" s="117">
        <f t="shared" si="3"/>
        <v>894.427191000892</v>
      </c>
    </row>
    <row r="38" spans="2:11" ht="12.75">
      <c r="B38" s="90" t="s">
        <v>43</v>
      </c>
      <c r="C38" s="126">
        <v>3745.21</v>
      </c>
      <c r="D38" s="126">
        <f t="shared" si="4"/>
        <v>0.11999999999989086</v>
      </c>
      <c r="E38" s="91">
        <f>D38*E17</f>
        <v>959.9999999991269</v>
      </c>
      <c r="F38" s="126">
        <v>1143.29</v>
      </c>
      <c r="G38" s="126">
        <f t="shared" si="0"/>
        <v>0.029999999999972715</v>
      </c>
      <c r="H38" s="91">
        <f>G38*H17</f>
        <v>239.99999999978172</v>
      </c>
      <c r="I38" s="126">
        <f t="shared" si="1"/>
        <v>0.25</v>
      </c>
      <c r="J38" s="126">
        <f t="shared" si="2"/>
        <v>0.9701425001453319</v>
      </c>
      <c r="K38" s="117">
        <f t="shared" si="3"/>
        <v>989.5453501473386</v>
      </c>
    </row>
    <row r="39" spans="2:11" ht="12.75">
      <c r="B39" s="90" t="s">
        <v>44</v>
      </c>
      <c r="C39" s="126">
        <v>3745.33</v>
      </c>
      <c r="D39" s="126">
        <f t="shared" si="4"/>
        <v>0.11999999999989086</v>
      </c>
      <c r="E39" s="91">
        <f>D39*E17</f>
        <v>959.9999999991269</v>
      </c>
      <c r="F39" s="126">
        <v>1143.31</v>
      </c>
      <c r="G39" s="126">
        <f t="shared" si="0"/>
        <v>0.01999999999998181</v>
      </c>
      <c r="H39" s="91">
        <f>G39*H17</f>
        <v>159.99999999985448</v>
      </c>
      <c r="I39" s="126">
        <f t="shared" si="1"/>
        <v>0.16666666666666666</v>
      </c>
      <c r="J39" s="126">
        <f t="shared" si="2"/>
        <v>0.9863939238321437</v>
      </c>
      <c r="K39" s="117">
        <f t="shared" si="3"/>
        <v>973.24200484683</v>
      </c>
    </row>
    <row r="40" spans="2:11" ht="12.75">
      <c r="B40" s="90" t="s">
        <v>45</v>
      </c>
      <c r="C40" s="126">
        <v>3745.46</v>
      </c>
      <c r="D40" s="126">
        <f t="shared" si="4"/>
        <v>0.13000000000010914</v>
      </c>
      <c r="E40" s="91">
        <f>D40*E17</f>
        <v>1040.0000000008731</v>
      </c>
      <c r="F40" s="126">
        <v>1143.33</v>
      </c>
      <c r="G40" s="126">
        <f t="shared" si="0"/>
        <v>0.01999999999998181</v>
      </c>
      <c r="H40" s="91">
        <f>G40*H17</f>
        <v>159.99999999985448</v>
      </c>
      <c r="I40" s="126">
        <f t="shared" si="1"/>
        <v>0.15384615384588476</v>
      </c>
      <c r="J40" s="126">
        <f t="shared" si="2"/>
        <v>0.9883716976506571</v>
      </c>
      <c r="K40" s="117">
        <f t="shared" si="3"/>
        <v>1052.2357150381133</v>
      </c>
    </row>
    <row r="41" spans="2:11" ht="12.75">
      <c r="B41" s="90" t="s">
        <v>46</v>
      </c>
      <c r="C41" s="126">
        <v>3745.6</v>
      </c>
      <c r="D41" s="126">
        <f t="shared" si="4"/>
        <v>0.13999999999987267</v>
      </c>
      <c r="E41" s="91">
        <f>D41*E17</f>
        <v>1119.9999999989814</v>
      </c>
      <c r="F41" s="126">
        <v>1143.36</v>
      </c>
      <c r="G41" s="126">
        <f t="shared" si="0"/>
        <v>0.029999999999972715</v>
      </c>
      <c r="H41" s="91">
        <f>G41*H17</f>
        <v>239.99999999978172</v>
      </c>
      <c r="I41" s="126">
        <f t="shared" si="1"/>
        <v>0.21428571428571427</v>
      </c>
      <c r="J41" s="126">
        <f t="shared" si="2"/>
        <v>0.9778024140774095</v>
      </c>
      <c r="K41" s="117">
        <f t="shared" si="3"/>
        <v>1145.4256850610664</v>
      </c>
    </row>
    <row r="42" spans="2:11" ht="12.75">
      <c r="B42" s="90" t="s">
        <v>47</v>
      </c>
      <c r="C42" s="126">
        <v>3745.73</v>
      </c>
      <c r="D42" s="126">
        <f t="shared" si="4"/>
        <v>0.13000000000010914</v>
      </c>
      <c r="E42" s="91">
        <f>D42*E17</f>
        <v>1040.0000000008731</v>
      </c>
      <c r="F42" s="126">
        <v>1143.38</v>
      </c>
      <c r="G42" s="126">
        <f t="shared" si="0"/>
        <v>0.020000000000209184</v>
      </c>
      <c r="H42" s="91">
        <f>G42*H17</f>
        <v>160.00000000167347</v>
      </c>
      <c r="I42" s="126">
        <f t="shared" si="1"/>
        <v>0.15384615384763378</v>
      </c>
      <c r="J42" s="126">
        <f t="shared" si="2"/>
        <v>0.9883716976503973</v>
      </c>
      <c r="K42" s="117">
        <f t="shared" si="3"/>
        <v>1052.2357150383898</v>
      </c>
    </row>
    <row r="43" spans="2:11" ht="12.75">
      <c r="B43" s="90" t="s">
        <v>48</v>
      </c>
      <c r="C43" s="126">
        <v>3745.87</v>
      </c>
      <c r="D43" s="126">
        <f t="shared" si="4"/>
        <v>0.13999999999987267</v>
      </c>
      <c r="E43" s="91">
        <f>D43*E17</f>
        <v>1119.9999999989814</v>
      </c>
      <c r="F43" s="126">
        <v>1143.41</v>
      </c>
      <c r="G43" s="126">
        <f t="shared" si="0"/>
        <v>0.029999999999972715</v>
      </c>
      <c r="H43" s="91">
        <f>G43*H17</f>
        <v>239.99999999978172</v>
      </c>
      <c r="I43" s="126">
        <f t="shared" si="1"/>
        <v>0.21428571428571427</v>
      </c>
      <c r="J43" s="126">
        <f t="shared" si="2"/>
        <v>0.9778024140774095</v>
      </c>
      <c r="K43" s="117">
        <f t="shared" si="3"/>
        <v>1145.4256850610664</v>
      </c>
    </row>
    <row r="44" spans="2:11" ht="12.75">
      <c r="B44" s="90" t="s">
        <v>49</v>
      </c>
      <c r="C44" s="126">
        <v>3746.01</v>
      </c>
      <c r="D44" s="126">
        <f t="shared" si="4"/>
        <v>0.14000000000032742</v>
      </c>
      <c r="E44" s="91">
        <f>D44*E17</f>
        <v>1120.0000000026193</v>
      </c>
      <c r="F44" s="126">
        <v>1143.43</v>
      </c>
      <c r="G44" s="126">
        <f t="shared" si="0"/>
        <v>0.01999999999998181</v>
      </c>
      <c r="H44" s="91">
        <f>G44*H17</f>
        <v>159.99999999985448</v>
      </c>
      <c r="I44" s="126">
        <f t="shared" si="1"/>
        <v>0.14285714285667883</v>
      </c>
      <c r="J44" s="126">
        <f t="shared" si="2"/>
        <v>0.9899494936612309</v>
      </c>
      <c r="K44" s="117">
        <f t="shared" si="3"/>
        <v>1131.3708499010484</v>
      </c>
    </row>
    <row r="45" spans="2:11" ht="13.5" thickBot="1">
      <c r="B45" s="93" t="s">
        <v>50</v>
      </c>
      <c r="C45" s="126">
        <v>3746.13</v>
      </c>
      <c r="D45" s="151">
        <f t="shared" si="4"/>
        <v>0.11999999999989086</v>
      </c>
      <c r="E45" s="94">
        <f>D45*E17</f>
        <v>959.9999999991269</v>
      </c>
      <c r="F45" s="126">
        <v>1143.45</v>
      </c>
      <c r="G45" s="151">
        <f t="shared" si="0"/>
        <v>0.01999999999998181</v>
      </c>
      <c r="H45" s="94">
        <f>G45*H17</f>
        <v>159.99999999985448</v>
      </c>
      <c r="I45" s="151">
        <f>H45/E45</f>
        <v>0.16666666666666666</v>
      </c>
      <c r="J45" s="151">
        <f t="shared" si="2"/>
        <v>0.9863939238321437</v>
      </c>
      <c r="K45" s="120">
        <f>E45/J45</f>
        <v>973.24200484683</v>
      </c>
    </row>
    <row r="46" spans="2:11" ht="16.5" customHeight="1">
      <c r="B46" s="415" t="s">
        <v>51</v>
      </c>
      <c r="C46" s="497"/>
      <c r="D46" s="497"/>
      <c r="E46" s="500"/>
      <c r="F46" s="425" t="s">
        <v>52</v>
      </c>
      <c r="G46" s="425"/>
      <c r="H46" s="425"/>
      <c r="I46" s="425"/>
      <c r="J46" s="451"/>
      <c r="K46" s="420" t="s">
        <v>53</v>
      </c>
    </row>
    <row r="47" spans="2:11" ht="12.75" customHeight="1">
      <c r="B47" s="430" t="s">
        <v>58</v>
      </c>
      <c r="C47" s="436" t="s">
        <v>54</v>
      </c>
      <c r="D47" s="437"/>
      <c r="E47" s="481" t="s">
        <v>55</v>
      </c>
      <c r="F47" s="478" t="s">
        <v>56</v>
      </c>
      <c r="G47" s="428" t="s">
        <v>59</v>
      </c>
      <c r="H47" s="422" t="s">
        <v>57</v>
      </c>
      <c r="I47" s="442"/>
      <c r="J47" s="443"/>
      <c r="K47" s="420"/>
    </row>
    <row r="48" spans="2:11" ht="13.5" thickBot="1">
      <c r="B48" s="430"/>
      <c r="C48" s="436"/>
      <c r="D48" s="437"/>
      <c r="E48" s="481"/>
      <c r="F48" s="492"/>
      <c r="G48" s="476"/>
      <c r="H48" s="450"/>
      <c r="I48" s="425"/>
      <c r="J48" s="451"/>
      <c r="K48" s="420"/>
    </row>
    <row r="49" spans="2:11" ht="12.75">
      <c r="B49" s="127" t="s">
        <v>63</v>
      </c>
      <c r="C49" s="507">
        <f>SUM(E22:E29)</f>
        <v>6319.999999999709</v>
      </c>
      <c r="D49" s="507"/>
      <c r="E49" s="118">
        <f>SUM(H22:H29)</f>
        <v>1199.9999999989086</v>
      </c>
      <c r="F49" s="118">
        <f>C49/8</f>
        <v>789.9999999999636</v>
      </c>
      <c r="G49" s="85">
        <f>E49/8</f>
        <v>149.99999999986358</v>
      </c>
      <c r="H49" s="510">
        <f>F49/K49</f>
        <v>804.1144197189238</v>
      </c>
      <c r="I49" s="510"/>
      <c r="J49" s="510"/>
      <c r="K49" s="133">
        <f>COS(ATAN(G49/F49))</f>
        <v>0.9824472495793648</v>
      </c>
    </row>
    <row r="50" spans="2:11" ht="12.75">
      <c r="B50" s="129" t="s">
        <v>60</v>
      </c>
      <c r="C50" s="509">
        <f>SUM(E30:E37)</f>
        <v>7360.000000000582</v>
      </c>
      <c r="D50" s="509"/>
      <c r="E50" s="106">
        <f>SUM(H30:H37)</f>
        <v>1280.0000000006548</v>
      </c>
      <c r="F50" s="106">
        <f>C50/8</f>
        <v>920.0000000000728</v>
      </c>
      <c r="G50" s="91">
        <f>E50/8</f>
        <v>160.00000000008185</v>
      </c>
      <c r="H50" s="389">
        <f>F50/K50</f>
        <v>933.8094023943859</v>
      </c>
      <c r="I50" s="389"/>
      <c r="J50" s="389"/>
      <c r="K50" s="134">
        <f>COS(ATAN(G50/F50))</f>
        <v>0.985211754819662</v>
      </c>
    </row>
    <row r="51" spans="2:11" ht="12.75">
      <c r="B51" s="90" t="s">
        <v>61</v>
      </c>
      <c r="C51" s="509">
        <f>SUM(E38:E45)</f>
        <v>8319.999999999709</v>
      </c>
      <c r="D51" s="509"/>
      <c r="E51" s="106">
        <f>SUM(H38:H45)</f>
        <v>1520.0000000004366</v>
      </c>
      <c r="F51" s="106">
        <f>C51/8</f>
        <v>1039.9999999999636</v>
      </c>
      <c r="G51" s="91">
        <f>E51/8</f>
        <v>190.00000000005457</v>
      </c>
      <c r="H51" s="389">
        <f>F51/K51</f>
        <v>1057.2133181151025</v>
      </c>
      <c r="I51" s="389"/>
      <c r="J51" s="389"/>
      <c r="K51" s="134">
        <f>COS(ATAN(G51/F51))</f>
        <v>0.9837182167305379</v>
      </c>
    </row>
    <row r="52" spans="2:11" ht="13.5" thickBot="1">
      <c r="B52" s="93" t="s">
        <v>62</v>
      </c>
      <c r="C52" s="508">
        <f>SUM(E22:E45)</f>
        <v>22000</v>
      </c>
      <c r="D52" s="508"/>
      <c r="E52" s="107">
        <f>SUM(H22:H45)</f>
        <v>4000</v>
      </c>
      <c r="F52" s="131">
        <f>C52/24</f>
        <v>916.6666666666666</v>
      </c>
      <c r="G52" s="120">
        <f>E52/24</f>
        <v>166.66666666666666</v>
      </c>
      <c r="H52" s="399">
        <f>F52/K52</f>
        <v>931.6949906249124</v>
      </c>
      <c r="I52" s="399"/>
      <c r="J52" s="399"/>
      <c r="K52" s="135">
        <f>COS(ATAN(G52/F52))</f>
        <v>0.9838699100999074</v>
      </c>
    </row>
    <row r="54" ht="12.75">
      <c r="B54" s="105" t="s">
        <v>135</v>
      </c>
    </row>
    <row r="55" spans="2:6" ht="12.75">
      <c r="B55" s="105" t="s">
        <v>136</v>
      </c>
      <c r="F55" t="s">
        <v>140</v>
      </c>
    </row>
    <row r="56" spans="2:7" ht="12.75">
      <c r="B56" s="467" t="s">
        <v>137</v>
      </c>
      <c r="C56" s="467"/>
      <c r="D56" s="467"/>
      <c r="F56" s="467" t="s">
        <v>141</v>
      </c>
      <c r="G56" s="467"/>
    </row>
    <row r="57" spans="2:6" ht="12.75">
      <c r="B57" s="105" t="s">
        <v>138</v>
      </c>
      <c r="F57" t="s">
        <v>140</v>
      </c>
    </row>
    <row r="58" spans="2:7" ht="12.75">
      <c r="B58" s="467" t="s">
        <v>137</v>
      </c>
      <c r="C58" s="467"/>
      <c r="D58" s="467"/>
      <c r="F58" s="467" t="s">
        <v>141</v>
      </c>
      <c r="G58" s="467"/>
    </row>
    <row r="59" spans="2:6" ht="12.75">
      <c r="B59" s="105" t="s">
        <v>139</v>
      </c>
      <c r="F59" t="s">
        <v>140</v>
      </c>
    </row>
    <row r="60" spans="2:7" ht="13.5" thickBot="1">
      <c r="B60" s="467" t="s">
        <v>137</v>
      </c>
      <c r="C60" s="467"/>
      <c r="D60" s="467"/>
      <c r="F60" s="467" t="s">
        <v>141</v>
      </c>
      <c r="G60" s="467"/>
    </row>
    <row r="61" spans="2:11" ht="16.5" customHeight="1" thickBot="1">
      <c r="B61" s="464" t="s">
        <v>51</v>
      </c>
      <c r="C61" s="465"/>
      <c r="D61" s="465"/>
      <c r="E61" s="466"/>
      <c r="F61" s="446" t="s">
        <v>52</v>
      </c>
      <c r="G61" s="447"/>
      <c r="H61" s="447"/>
      <c r="I61" s="447"/>
      <c r="J61" s="448"/>
      <c r="K61" s="417" t="s">
        <v>53</v>
      </c>
    </row>
    <row r="62" spans="2:11" ht="18" customHeight="1">
      <c r="B62" s="452" t="s">
        <v>58</v>
      </c>
      <c r="C62" s="436" t="s">
        <v>54</v>
      </c>
      <c r="D62" s="437"/>
      <c r="E62" s="454" t="s">
        <v>55</v>
      </c>
      <c r="F62" s="456" t="s">
        <v>56</v>
      </c>
      <c r="G62" s="468" t="s">
        <v>131</v>
      </c>
      <c r="H62" s="449" t="s">
        <v>57</v>
      </c>
      <c r="I62" s="434"/>
      <c r="J62" s="435"/>
      <c r="K62" s="420"/>
    </row>
    <row r="63" spans="2:11" ht="17.25" customHeight="1">
      <c r="B63" s="452"/>
      <c r="C63" s="436"/>
      <c r="D63" s="437"/>
      <c r="E63" s="454"/>
      <c r="F63" s="457"/>
      <c r="G63" s="469"/>
      <c r="H63" s="450"/>
      <c r="I63" s="425"/>
      <c r="J63" s="451"/>
      <c r="K63" s="420"/>
    </row>
    <row r="64" spans="2:11" ht="18" customHeight="1" thickBot="1">
      <c r="B64" s="453"/>
      <c r="C64" s="438"/>
      <c r="D64" s="439"/>
      <c r="E64" s="455"/>
      <c r="F64" s="458"/>
      <c r="G64" s="470"/>
      <c r="H64" s="423"/>
      <c r="I64" s="444"/>
      <c r="J64" s="445"/>
      <c r="K64" s="421"/>
    </row>
    <row r="65" spans="2:11" s="99" customFormat="1" ht="12" customHeight="1">
      <c r="B65" s="127" t="s">
        <v>190</v>
      </c>
      <c r="C65" s="391">
        <f>SUM(E21:E25)</f>
        <v>3200.0000000007276</v>
      </c>
      <c r="D65" s="392"/>
      <c r="E65" s="96">
        <f>SUM(H21:H25)</f>
        <v>559.9999999994907</v>
      </c>
      <c r="F65" s="97">
        <f aca="true" t="shared" si="5" ref="F65:F70">C65/4</f>
        <v>800.0000000001819</v>
      </c>
      <c r="G65" s="98">
        <f aca="true" t="shared" si="6" ref="G65:G70">E65/4</f>
        <v>139.99999999987267</v>
      </c>
      <c r="H65" s="471">
        <f>F65/K65</f>
        <v>812.1576201700353</v>
      </c>
      <c r="I65" s="472"/>
      <c r="J65" s="473"/>
      <c r="K65" s="163">
        <f>COS(ATAN(G65/F65))</f>
        <v>0.9850304671557375</v>
      </c>
    </row>
    <row r="66" spans="2:11" s="99" customFormat="1" ht="12" customHeight="1">
      <c r="B66" s="129" t="s">
        <v>191</v>
      </c>
      <c r="C66" s="396">
        <f>SUM(E26:E29)</f>
        <v>3119.9999999989814</v>
      </c>
      <c r="D66" s="388"/>
      <c r="E66" s="100">
        <f>SUM(H26:H29)</f>
        <v>639.9999999994179</v>
      </c>
      <c r="F66" s="97">
        <f t="shared" si="5"/>
        <v>779.9999999997453</v>
      </c>
      <c r="G66" s="98">
        <f t="shared" si="6"/>
        <v>159.99999999985448</v>
      </c>
      <c r="H66" s="389">
        <f aca="true" t="shared" si="7" ref="H66:H71">F66/K66</f>
        <v>796.2411694954966</v>
      </c>
      <c r="I66" s="389"/>
      <c r="J66" s="390"/>
      <c r="K66" s="163">
        <f aca="true" t="shared" si="8" ref="K66:K71">COS(ATAN(G66/F66))</f>
        <v>0.9796027006415132</v>
      </c>
    </row>
    <row r="67" spans="2:11" s="99" customFormat="1" ht="12" customHeight="1">
      <c r="B67" s="129" t="s">
        <v>192</v>
      </c>
      <c r="C67" s="396">
        <f>SUM(E30:E33)</f>
        <v>3759.9999999983993</v>
      </c>
      <c r="D67" s="388"/>
      <c r="E67" s="100">
        <f>SUM(H30:H33)</f>
        <v>640.0000000012369</v>
      </c>
      <c r="F67" s="97">
        <f t="shared" si="5"/>
        <v>939.9999999995998</v>
      </c>
      <c r="G67" s="98">
        <f t="shared" si="6"/>
        <v>160.00000000030923</v>
      </c>
      <c r="H67" s="389">
        <f t="shared" si="7"/>
        <v>953.5197952844748</v>
      </c>
      <c r="I67" s="389"/>
      <c r="J67" s="390"/>
      <c r="K67" s="163">
        <f t="shared" si="8"/>
        <v>0.9858211697840615</v>
      </c>
    </row>
    <row r="68" spans="2:11" s="99" customFormat="1" ht="12" customHeight="1">
      <c r="B68" s="129" t="s">
        <v>193</v>
      </c>
      <c r="C68" s="396">
        <f>SUM(E34:E37)</f>
        <v>3600.000000002183</v>
      </c>
      <c r="D68" s="388"/>
      <c r="E68" s="100">
        <f>SUM(H34:H37)</f>
        <v>639.9999999994179</v>
      </c>
      <c r="F68" s="97">
        <f t="shared" si="5"/>
        <v>900.0000000005457</v>
      </c>
      <c r="G68" s="98">
        <f t="shared" si="6"/>
        <v>159.99999999985448</v>
      </c>
      <c r="H68" s="389">
        <f t="shared" si="7"/>
        <v>914.1115905626269</v>
      </c>
      <c r="I68" s="389"/>
      <c r="J68" s="390"/>
      <c r="K68" s="163">
        <f t="shared" si="8"/>
        <v>0.9845625077859523</v>
      </c>
    </row>
    <row r="69" spans="2:11" s="99" customFormat="1" ht="12" customHeight="1">
      <c r="B69" s="129" t="s">
        <v>194</v>
      </c>
      <c r="C69" s="396">
        <f>SUM(E38:E41)</f>
        <v>4079.9999999981083</v>
      </c>
      <c r="D69" s="388"/>
      <c r="E69" s="100">
        <f>SUM(H38:H41)</f>
        <v>799.9999999992724</v>
      </c>
      <c r="F69" s="97">
        <f t="shared" si="5"/>
        <v>1019.9999999995271</v>
      </c>
      <c r="G69" s="98">
        <f t="shared" si="6"/>
        <v>199.9999999998181</v>
      </c>
      <c r="H69" s="389">
        <f t="shared" si="7"/>
        <v>1039.4229168144036</v>
      </c>
      <c r="I69" s="389"/>
      <c r="J69" s="390"/>
      <c r="K69" s="163">
        <f t="shared" si="8"/>
        <v>0.9813137496771734</v>
      </c>
    </row>
    <row r="70" spans="2:11" s="99" customFormat="1" ht="12" customHeight="1">
      <c r="B70" s="90" t="s">
        <v>195</v>
      </c>
      <c r="C70" s="396">
        <f>SUM(E42:E45)</f>
        <v>4240.000000001601</v>
      </c>
      <c r="D70" s="388"/>
      <c r="E70" s="100">
        <f>SUM(H42:H45)</f>
        <v>720.0000000011642</v>
      </c>
      <c r="F70" s="97">
        <f t="shared" si="5"/>
        <v>1060.0000000004002</v>
      </c>
      <c r="G70" s="98">
        <f t="shared" si="6"/>
        <v>180.00000000029104</v>
      </c>
      <c r="H70" s="389">
        <f t="shared" si="7"/>
        <v>1075.1744044576922</v>
      </c>
      <c r="I70" s="389"/>
      <c r="J70" s="390"/>
      <c r="K70" s="163">
        <f t="shared" si="8"/>
        <v>0.9858865646406958</v>
      </c>
    </row>
    <row r="71" spans="2:11" s="273" customFormat="1" ht="16.5" customHeight="1" thickBot="1">
      <c r="B71" s="268" t="s">
        <v>62</v>
      </c>
      <c r="C71" s="459">
        <f>SUM(C65:D70)</f>
        <v>22000</v>
      </c>
      <c r="D71" s="460"/>
      <c r="E71" s="269">
        <f>SUM(E65:E70)</f>
        <v>4000</v>
      </c>
      <c r="F71" s="270">
        <f>C71/24</f>
        <v>916.6666666666666</v>
      </c>
      <c r="G71" s="279">
        <f>E71/24</f>
        <v>166.66666666666666</v>
      </c>
      <c r="H71" s="461">
        <f t="shared" si="7"/>
        <v>931.6949906249124</v>
      </c>
      <c r="I71" s="462"/>
      <c r="J71" s="463"/>
      <c r="K71" s="272">
        <f t="shared" si="8"/>
        <v>0.9838699100999074</v>
      </c>
    </row>
  </sheetData>
  <sheetProtection/>
  <mergeCells count="51">
    <mergeCell ref="C71:D71"/>
    <mergeCell ref="H71:J71"/>
    <mergeCell ref="C69:D69"/>
    <mergeCell ref="H69:J69"/>
    <mergeCell ref="C70:D70"/>
    <mergeCell ref="H70:J70"/>
    <mergeCell ref="H68:J68"/>
    <mergeCell ref="C65:D65"/>
    <mergeCell ref="H65:J65"/>
    <mergeCell ref="C66:D66"/>
    <mergeCell ref="H66:J66"/>
    <mergeCell ref="H4:K4"/>
    <mergeCell ref="C67:D67"/>
    <mergeCell ref="H67:J67"/>
    <mergeCell ref="C68:D68"/>
    <mergeCell ref="K61:K64"/>
    <mergeCell ref="H50:J50"/>
    <mergeCell ref="H51:J51"/>
    <mergeCell ref="H52:J52"/>
    <mergeCell ref="C51:D51"/>
    <mergeCell ref="C50:D50"/>
    <mergeCell ref="B62:B64"/>
    <mergeCell ref="C62:D64"/>
    <mergeCell ref="E62:E64"/>
    <mergeCell ref="F62:F64"/>
    <mergeCell ref="G62:G64"/>
    <mergeCell ref="H62:J64"/>
    <mergeCell ref="B61:E61"/>
    <mergeCell ref="F61:J61"/>
    <mergeCell ref="H49:J49"/>
    <mergeCell ref="K46:K48"/>
    <mergeCell ref="I14:I20"/>
    <mergeCell ref="J14:J20"/>
    <mergeCell ref="K14:K20"/>
    <mergeCell ref="H47:J48"/>
    <mergeCell ref="F46:J46"/>
    <mergeCell ref="C49:D49"/>
    <mergeCell ref="F58:G58"/>
    <mergeCell ref="F47:F48"/>
    <mergeCell ref="G47:G48"/>
    <mergeCell ref="C52:D52"/>
    <mergeCell ref="B14:B20"/>
    <mergeCell ref="C47:D48"/>
    <mergeCell ref="B47:B48"/>
    <mergeCell ref="B46:E46"/>
    <mergeCell ref="E47:E48"/>
    <mergeCell ref="B60:D60"/>
    <mergeCell ref="F60:G60"/>
    <mergeCell ref="B56:D56"/>
    <mergeCell ref="F56:G56"/>
    <mergeCell ref="B58:D58"/>
  </mergeCells>
  <printOptions/>
  <pageMargins left="0.75" right="0.06" top="1" bottom="1" header="0.5" footer="0.5"/>
  <pageSetup horizontalDpi="360" verticalDpi="360" orientation="portrait" paperSize="9" scale="85" r:id="rId1"/>
  <rowBreaks count="1" manualBreakCount="1">
    <brk id="60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P16384"/>
    </sheetView>
  </sheetViews>
  <sheetFormatPr defaultColWidth="9.140625" defaultRowHeight="12.75"/>
  <cols>
    <col min="1" max="1" width="1.1484375" style="0" customWidth="1"/>
    <col min="2" max="2" width="6.00390625" style="0" customWidth="1"/>
    <col min="4" max="4" width="7.57421875" style="0" customWidth="1"/>
    <col min="5" max="5" width="11.00390625" style="0" customWidth="1"/>
    <col min="7" max="7" width="8.57421875" style="0" customWidth="1"/>
    <col min="8" max="8" width="9.28125" style="0" customWidth="1"/>
    <col min="9" max="9" width="5.28125" style="0" customWidth="1"/>
    <col min="10" max="10" width="6.28125" style="0" customWidth="1"/>
  </cols>
  <sheetData>
    <row r="2" spans="2:11" ht="13.5" customHeight="1">
      <c r="B2" s="65" t="s">
        <v>196</v>
      </c>
      <c r="G2" t="s">
        <v>145</v>
      </c>
      <c r="K2" s="172">
        <v>47</v>
      </c>
    </row>
    <row r="3" spans="2:11" ht="13.5" customHeight="1">
      <c r="B3" s="64" t="s">
        <v>125</v>
      </c>
      <c r="G3" t="s">
        <v>148</v>
      </c>
      <c r="K3" s="172" t="s">
        <v>234</v>
      </c>
    </row>
    <row r="4" spans="2:11" ht="13.5" customHeight="1">
      <c r="B4" t="s">
        <v>126</v>
      </c>
      <c r="G4" t="s">
        <v>146</v>
      </c>
      <c r="K4" s="172">
        <v>12</v>
      </c>
    </row>
    <row r="5" spans="2:7" ht="13.5" customHeight="1">
      <c r="B5" t="s">
        <v>127</v>
      </c>
      <c r="G5" t="s">
        <v>147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129</v>
      </c>
      <c r="F9" s="1" t="s">
        <v>269</v>
      </c>
    </row>
    <row r="11" ht="12.75">
      <c r="E11" t="s">
        <v>7</v>
      </c>
    </row>
    <row r="12" ht="13.5" thickBot="1">
      <c r="B12" t="s">
        <v>165</v>
      </c>
    </row>
    <row r="13" spans="2:11" ht="13.5" customHeight="1">
      <c r="B13" s="417" t="s">
        <v>25</v>
      </c>
      <c r="C13" s="17" t="s">
        <v>9</v>
      </c>
      <c r="D13" s="4"/>
      <c r="E13" s="354" t="s">
        <v>252</v>
      </c>
      <c r="F13" s="3" t="s">
        <v>16</v>
      </c>
      <c r="G13" s="4"/>
      <c r="H13" s="354" t="s">
        <v>252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s="2" customFormat="1" ht="12">
      <c r="B20" s="83" t="s">
        <v>26</v>
      </c>
      <c r="C20" s="298">
        <v>2055.1</v>
      </c>
      <c r="D20" s="355"/>
      <c r="E20" s="358"/>
      <c r="F20" s="297">
        <v>1372.33</v>
      </c>
      <c r="G20" s="108"/>
      <c r="H20" s="109"/>
      <c r="I20" s="83"/>
      <c r="J20" s="83"/>
      <c r="K20" s="110">
        <v>0</v>
      </c>
    </row>
    <row r="21" spans="2:11" s="2" customFormat="1" ht="12">
      <c r="B21" s="68" t="s">
        <v>27</v>
      </c>
      <c r="C21" s="299">
        <v>2055.19</v>
      </c>
      <c r="D21" s="376">
        <f>C21-C20</f>
        <v>0.09000000000014552</v>
      </c>
      <c r="E21" s="359">
        <f>D21*E16</f>
        <v>648.0000000010477</v>
      </c>
      <c r="F21" s="296">
        <v>1372.38</v>
      </c>
      <c r="G21" s="111">
        <f aca="true" t="shared" si="0" ref="G21:G44">F21-F20</f>
        <v>0.0500000000001819</v>
      </c>
      <c r="H21" s="361">
        <f>G21*H16</f>
        <v>360.0000000013097</v>
      </c>
      <c r="I21" s="238">
        <f aca="true" t="shared" si="1" ref="I21:I44">H21/E21</f>
        <v>0.5555555555566783</v>
      </c>
      <c r="J21" s="238">
        <f aca="true" t="shared" si="2" ref="J21:J44">COS(ATAN(I21))</f>
        <v>0.8741572761211212</v>
      </c>
      <c r="K21" s="114">
        <f aca="true" t="shared" si="3" ref="K21:K44">E21/J21</f>
        <v>741.2853701526159</v>
      </c>
    </row>
    <row r="22" spans="2:11" s="2" customFormat="1" ht="12">
      <c r="B22" s="68" t="s">
        <v>28</v>
      </c>
      <c r="C22" s="299">
        <v>2055.27</v>
      </c>
      <c r="D22" s="376">
        <f>C22-C21</f>
        <v>0.07999999999992724</v>
      </c>
      <c r="E22" s="359">
        <f>D22*E16</f>
        <v>575.9999999994761</v>
      </c>
      <c r="F22" s="296">
        <v>1372.42</v>
      </c>
      <c r="G22" s="111">
        <f t="shared" si="0"/>
        <v>0.03999999999996362</v>
      </c>
      <c r="H22" s="361">
        <f>G22*H16</f>
        <v>287.99999999973807</v>
      </c>
      <c r="I22" s="238">
        <f t="shared" si="1"/>
        <v>0.5</v>
      </c>
      <c r="J22" s="238">
        <f t="shared" si="2"/>
        <v>0.8944271909999159</v>
      </c>
      <c r="K22" s="114">
        <f t="shared" si="3"/>
        <v>643.9875775193537</v>
      </c>
    </row>
    <row r="23" spans="2:11" s="2" customFormat="1" ht="12">
      <c r="B23" s="68" t="s">
        <v>29</v>
      </c>
      <c r="C23" s="299">
        <v>2055.34</v>
      </c>
      <c r="D23" s="375">
        <f aca="true" t="shared" si="4" ref="D23:D44">C23-C22</f>
        <v>0.07000000000016371</v>
      </c>
      <c r="E23" s="359">
        <f>D23*E16</f>
        <v>504.0000000011787</v>
      </c>
      <c r="F23" s="296">
        <v>1372.47</v>
      </c>
      <c r="G23" s="111">
        <f t="shared" si="0"/>
        <v>0.049999999999954525</v>
      </c>
      <c r="H23" s="361">
        <f>G23*H16</f>
        <v>359.9999999996726</v>
      </c>
      <c r="I23" s="238">
        <f t="shared" si="1"/>
        <v>0.7142857142833942</v>
      </c>
      <c r="J23" s="238">
        <f t="shared" si="2"/>
        <v>0.813733471207628</v>
      </c>
      <c r="K23" s="114">
        <f t="shared" si="3"/>
        <v>619.3674192278379</v>
      </c>
    </row>
    <row r="24" spans="2:11" s="2" customFormat="1" ht="12">
      <c r="B24" s="68" t="s">
        <v>30</v>
      </c>
      <c r="C24" s="299">
        <v>2055.41</v>
      </c>
      <c r="D24" s="375">
        <f t="shared" si="4"/>
        <v>0.06999999999970896</v>
      </c>
      <c r="E24" s="359">
        <f>D24*E16</f>
        <v>503.9999999979045</v>
      </c>
      <c r="F24" s="296">
        <v>1372.51</v>
      </c>
      <c r="G24" s="111">
        <f t="shared" si="0"/>
        <v>0.03999999999996362</v>
      </c>
      <c r="H24" s="361">
        <f>G24*H16</f>
        <v>287.99999999973807</v>
      </c>
      <c r="I24" s="238">
        <f t="shared" si="1"/>
        <v>0.5714285714304276</v>
      </c>
      <c r="J24" s="238">
        <f t="shared" si="2"/>
        <v>0.868243142123765</v>
      </c>
      <c r="K24" s="114">
        <f t="shared" si="3"/>
        <v>580.4825578755463</v>
      </c>
    </row>
    <row r="25" spans="2:11" s="2" customFormat="1" ht="12">
      <c r="B25" s="68" t="s">
        <v>31</v>
      </c>
      <c r="C25" s="299">
        <v>2055.48</v>
      </c>
      <c r="D25" s="375">
        <f t="shared" si="4"/>
        <v>0.07000000000016371</v>
      </c>
      <c r="E25" s="359">
        <f>D25*E16</f>
        <v>504.0000000011787</v>
      </c>
      <c r="F25" s="296">
        <v>1372.56</v>
      </c>
      <c r="G25" s="111">
        <f t="shared" si="0"/>
        <v>0.049999999999954525</v>
      </c>
      <c r="H25" s="361">
        <f>G25*H16</f>
        <v>359.9999999996726</v>
      </c>
      <c r="I25" s="238">
        <f t="shared" si="1"/>
        <v>0.7142857142833942</v>
      </c>
      <c r="J25" s="238">
        <f t="shared" si="2"/>
        <v>0.813733471207628</v>
      </c>
      <c r="K25" s="114">
        <f t="shared" si="3"/>
        <v>619.3674192278379</v>
      </c>
    </row>
    <row r="26" spans="2:11" s="2" customFormat="1" ht="12">
      <c r="B26" s="68" t="s">
        <v>32</v>
      </c>
      <c r="C26" s="299">
        <v>2055.55</v>
      </c>
      <c r="D26" s="375">
        <f t="shared" si="4"/>
        <v>0.07000000000016371</v>
      </c>
      <c r="E26" s="359">
        <f>D26*E16</f>
        <v>504.0000000011787</v>
      </c>
      <c r="F26" s="296">
        <v>1372.6</v>
      </c>
      <c r="G26" s="111">
        <f t="shared" si="0"/>
        <v>0.03999999999996362</v>
      </c>
      <c r="H26" s="361">
        <f>G26*H16</f>
        <v>287.99999999973807</v>
      </c>
      <c r="I26" s="238">
        <f t="shared" si="1"/>
        <v>0.5714285714267153</v>
      </c>
      <c r="J26" s="238">
        <f t="shared" si="2"/>
        <v>0.8682431421251534</v>
      </c>
      <c r="K26" s="114">
        <f t="shared" si="3"/>
        <v>580.482557878389</v>
      </c>
    </row>
    <row r="27" spans="2:11" s="2" customFormat="1" ht="12">
      <c r="B27" s="68" t="s">
        <v>33</v>
      </c>
      <c r="C27" s="299">
        <v>2055.63</v>
      </c>
      <c r="D27" s="375">
        <f t="shared" si="4"/>
        <v>0.07999999999992724</v>
      </c>
      <c r="E27" s="359">
        <f>D27*E16</f>
        <v>575.9999999994761</v>
      </c>
      <c r="F27" s="296">
        <v>1372.64</v>
      </c>
      <c r="G27" s="111">
        <f t="shared" si="0"/>
        <v>0.040000000000190994</v>
      </c>
      <c r="H27" s="361">
        <f>G27*H16</f>
        <v>288.00000000137516</v>
      </c>
      <c r="I27" s="238">
        <f t="shared" si="1"/>
        <v>0.5000000000028422</v>
      </c>
      <c r="J27" s="238">
        <f t="shared" si="2"/>
        <v>0.894427190998899</v>
      </c>
      <c r="K27" s="114">
        <f t="shared" si="3"/>
        <v>643.9875775200859</v>
      </c>
    </row>
    <row r="28" spans="2:11" s="2" customFormat="1" ht="12">
      <c r="B28" s="68" t="s">
        <v>34</v>
      </c>
      <c r="C28" s="299">
        <v>2055.72</v>
      </c>
      <c r="D28" s="375">
        <f t="shared" si="4"/>
        <v>0.08999999999969077</v>
      </c>
      <c r="E28" s="359">
        <f>D28*E16</f>
        <v>647.9999999977736</v>
      </c>
      <c r="F28" s="296">
        <v>1372.68</v>
      </c>
      <c r="G28" s="111">
        <f t="shared" si="0"/>
        <v>0.03999999999996362</v>
      </c>
      <c r="H28" s="361">
        <f>G28*H16</f>
        <v>287.99999999973807</v>
      </c>
      <c r="I28" s="238">
        <f t="shared" si="1"/>
        <v>0.4444444444455673</v>
      </c>
      <c r="J28" s="238">
        <f t="shared" si="2"/>
        <v>0.9138115486198763</v>
      </c>
      <c r="K28" s="114">
        <f t="shared" si="3"/>
        <v>709.1177617271786</v>
      </c>
    </row>
    <row r="29" spans="2:11" s="2" customFormat="1" ht="12">
      <c r="B29" s="68" t="s">
        <v>35</v>
      </c>
      <c r="C29" s="299">
        <v>2055.81</v>
      </c>
      <c r="D29" s="375">
        <f t="shared" si="4"/>
        <v>0.09000000000014552</v>
      </c>
      <c r="E29" s="359">
        <f>D29*E16</f>
        <v>648.0000000010477</v>
      </c>
      <c r="F29" s="296">
        <v>1372.73</v>
      </c>
      <c r="G29" s="111">
        <f t="shared" si="0"/>
        <v>0.049999999999954525</v>
      </c>
      <c r="H29" s="361">
        <f>G29*H16</f>
        <v>359.9999999996726</v>
      </c>
      <c r="I29" s="238">
        <f t="shared" si="1"/>
        <v>0.555555555554152</v>
      </c>
      <c r="J29" s="238">
        <f t="shared" si="2"/>
        <v>0.8741572761220586</v>
      </c>
      <c r="K29" s="114">
        <f t="shared" si="3"/>
        <v>741.2853701518209</v>
      </c>
    </row>
    <row r="30" spans="2:11" s="2" customFormat="1" ht="12">
      <c r="B30" s="68" t="s">
        <v>36</v>
      </c>
      <c r="C30" s="299">
        <v>2055.92</v>
      </c>
      <c r="D30" s="375">
        <f t="shared" si="4"/>
        <v>0.11000000000012733</v>
      </c>
      <c r="E30" s="359">
        <f>D30*E16</f>
        <v>792.0000000009168</v>
      </c>
      <c r="F30" s="296">
        <v>1372.79</v>
      </c>
      <c r="G30" s="111">
        <f t="shared" si="0"/>
        <v>0.05999999999994543</v>
      </c>
      <c r="H30" s="361">
        <f>G30*H16</f>
        <v>431.9999999996071</v>
      </c>
      <c r="I30" s="238">
        <f t="shared" si="1"/>
        <v>0.545454545453418</v>
      </c>
      <c r="J30" s="238">
        <f t="shared" si="2"/>
        <v>0.8778955729148005</v>
      </c>
      <c r="K30" s="114">
        <f t="shared" si="3"/>
        <v>902.1574142028168</v>
      </c>
    </row>
    <row r="31" spans="2:11" s="2" customFormat="1" ht="12">
      <c r="B31" s="68" t="s">
        <v>37</v>
      </c>
      <c r="C31" s="299">
        <v>2056.03</v>
      </c>
      <c r="D31" s="375">
        <f t="shared" si="4"/>
        <v>0.11000000000012733</v>
      </c>
      <c r="E31" s="359">
        <f>D31*E16</f>
        <v>792.0000000009168</v>
      </c>
      <c r="F31" s="296">
        <v>1372.85</v>
      </c>
      <c r="G31" s="111">
        <f t="shared" si="0"/>
        <v>0.05999999999994543</v>
      </c>
      <c r="H31" s="361">
        <f>G31*H16</f>
        <v>431.9999999996071</v>
      </c>
      <c r="I31" s="238">
        <f t="shared" si="1"/>
        <v>0.545454545453418</v>
      </c>
      <c r="J31" s="238">
        <f t="shared" si="2"/>
        <v>0.8778955729148005</v>
      </c>
      <c r="K31" s="114">
        <f t="shared" si="3"/>
        <v>902.1574142028168</v>
      </c>
    </row>
    <row r="32" spans="2:11" s="2" customFormat="1" ht="12">
      <c r="B32" s="68" t="s">
        <v>38</v>
      </c>
      <c r="C32" s="299">
        <v>2056.14</v>
      </c>
      <c r="D32" s="375">
        <f t="shared" si="4"/>
        <v>0.10999999999967258</v>
      </c>
      <c r="E32" s="359">
        <f>D32*E16</f>
        <v>791.9999999976426</v>
      </c>
      <c r="F32" s="296">
        <v>1372.9</v>
      </c>
      <c r="G32" s="111">
        <f t="shared" si="0"/>
        <v>0.0500000000001819</v>
      </c>
      <c r="H32" s="361">
        <f>G32*H16</f>
        <v>360.0000000013097</v>
      </c>
      <c r="I32" s="238">
        <f t="shared" si="1"/>
        <v>0.4545454545484611</v>
      </c>
      <c r="J32" s="238">
        <f t="shared" si="2"/>
        <v>0.9103664774615736</v>
      </c>
      <c r="K32" s="114">
        <f t="shared" si="3"/>
        <v>869.979310097205</v>
      </c>
    </row>
    <row r="33" spans="2:11" s="2" customFormat="1" ht="12">
      <c r="B33" s="68" t="s">
        <v>39</v>
      </c>
      <c r="C33" s="299">
        <v>2056.24</v>
      </c>
      <c r="D33" s="375">
        <f t="shared" si="4"/>
        <v>0.09999999999990905</v>
      </c>
      <c r="E33" s="359">
        <f>D33*E16</f>
        <v>719.9999999993452</v>
      </c>
      <c r="F33" s="296">
        <v>1372.96</v>
      </c>
      <c r="G33" s="111">
        <f t="shared" si="0"/>
        <v>0.05999999999994543</v>
      </c>
      <c r="H33" s="361">
        <f>G33*H16</f>
        <v>431.9999999996071</v>
      </c>
      <c r="I33" s="238">
        <f t="shared" si="1"/>
        <v>0.6</v>
      </c>
      <c r="J33" s="238">
        <f t="shared" si="2"/>
        <v>0.8574929257125442</v>
      </c>
      <c r="K33" s="114">
        <f t="shared" si="3"/>
        <v>839.6570728569595</v>
      </c>
    </row>
    <row r="34" spans="2:11" s="2" customFormat="1" ht="12">
      <c r="B34" s="68" t="s">
        <v>40</v>
      </c>
      <c r="C34" s="299">
        <v>2056.35</v>
      </c>
      <c r="D34" s="375">
        <f t="shared" si="4"/>
        <v>0.11000000000012733</v>
      </c>
      <c r="E34" s="359">
        <f>D34*E16</f>
        <v>792.0000000009168</v>
      </c>
      <c r="F34" s="296">
        <v>1373.01</v>
      </c>
      <c r="G34" s="111">
        <f t="shared" si="0"/>
        <v>0.049999999999954525</v>
      </c>
      <c r="H34" s="361">
        <f>G34*H16</f>
        <v>359.9999999996726</v>
      </c>
      <c r="I34" s="238">
        <f t="shared" si="1"/>
        <v>0.454545454544515</v>
      </c>
      <c r="J34" s="238">
        <f t="shared" si="2"/>
        <v>0.910366477462927</v>
      </c>
      <c r="K34" s="114">
        <f t="shared" si="3"/>
        <v>869.9793100995083</v>
      </c>
    </row>
    <row r="35" spans="2:11" s="2" customFormat="1" ht="12">
      <c r="B35" s="68" t="s">
        <v>41</v>
      </c>
      <c r="C35" s="299">
        <v>2056.46</v>
      </c>
      <c r="D35" s="375">
        <f t="shared" si="4"/>
        <v>0.11000000000012733</v>
      </c>
      <c r="E35" s="359">
        <f>D35*E16</f>
        <v>792.0000000009168</v>
      </c>
      <c r="F35" s="296">
        <v>1373.07</v>
      </c>
      <c r="G35" s="111">
        <f t="shared" si="0"/>
        <v>0.05999999999994543</v>
      </c>
      <c r="H35" s="361">
        <f>G35*H16</f>
        <v>431.9999999996071</v>
      </c>
      <c r="I35" s="238">
        <f t="shared" si="1"/>
        <v>0.545454545453418</v>
      </c>
      <c r="J35" s="238">
        <f t="shared" si="2"/>
        <v>0.8778955729148005</v>
      </c>
      <c r="K35" s="114">
        <f t="shared" si="3"/>
        <v>902.1574142028168</v>
      </c>
    </row>
    <row r="36" spans="2:11" s="2" customFormat="1" ht="12">
      <c r="B36" s="68" t="s">
        <v>42</v>
      </c>
      <c r="C36" s="299">
        <v>2056.58</v>
      </c>
      <c r="D36" s="375">
        <f t="shared" si="4"/>
        <v>0.11999999999989086</v>
      </c>
      <c r="E36" s="359">
        <f>D36*E16</f>
        <v>863.9999999992142</v>
      </c>
      <c r="F36" s="296">
        <v>1373.13</v>
      </c>
      <c r="G36" s="111">
        <f t="shared" si="0"/>
        <v>0.060000000000172804</v>
      </c>
      <c r="H36" s="361">
        <f>G36*H16</f>
        <v>432.0000000012442</v>
      </c>
      <c r="I36" s="238">
        <f t="shared" si="1"/>
        <v>0.5000000000018948</v>
      </c>
      <c r="J36" s="238">
        <f t="shared" si="2"/>
        <v>0.894427190999238</v>
      </c>
      <c r="K36" s="114">
        <f t="shared" si="3"/>
        <v>965.9813662797627</v>
      </c>
    </row>
    <row r="37" spans="2:11" s="2" customFormat="1" ht="12">
      <c r="B37" s="68" t="s">
        <v>43</v>
      </c>
      <c r="C37" s="299">
        <v>2056.69</v>
      </c>
      <c r="D37" s="375">
        <f t="shared" si="4"/>
        <v>0.11000000000012733</v>
      </c>
      <c r="E37" s="359">
        <f>D37*E16</f>
        <v>792.0000000009168</v>
      </c>
      <c r="F37" s="296">
        <v>1373.2</v>
      </c>
      <c r="G37" s="111">
        <f t="shared" si="0"/>
        <v>0.06999999999993634</v>
      </c>
      <c r="H37" s="361">
        <f>G37*H16</f>
        <v>503.9999999995416</v>
      </c>
      <c r="I37" s="238">
        <f t="shared" si="1"/>
        <v>0.636363636362321</v>
      </c>
      <c r="J37" s="238">
        <f t="shared" si="2"/>
        <v>0.8436614877326101</v>
      </c>
      <c r="K37" s="114">
        <f t="shared" si="3"/>
        <v>938.7651463497089</v>
      </c>
    </row>
    <row r="38" spans="2:11" s="2" customFormat="1" ht="12">
      <c r="B38" s="68" t="s">
        <v>44</v>
      </c>
      <c r="C38" s="299">
        <v>2056.81</v>
      </c>
      <c r="D38" s="375">
        <f t="shared" si="4"/>
        <v>0.11999999999989086</v>
      </c>
      <c r="E38" s="359">
        <f>D38*E16</f>
        <v>863.9999999992142</v>
      </c>
      <c r="F38" s="296">
        <v>1373.26</v>
      </c>
      <c r="G38" s="111">
        <f t="shared" si="0"/>
        <v>0.05999999999994543</v>
      </c>
      <c r="H38" s="361">
        <f>G38*H16</f>
        <v>431.9999999996071</v>
      </c>
      <c r="I38" s="238">
        <f t="shared" si="1"/>
        <v>0.5</v>
      </c>
      <c r="J38" s="238">
        <f t="shared" si="2"/>
        <v>0.8944271909999159</v>
      </c>
      <c r="K38" s="114">
        <f t="shared" si="3"/>
        <v>965.9813662790306</v>
      </c>
    </row>
    <row r="39" spans="2:11" s="2" customFormat="1" ht="12">
      <c r="B39" s="68" t="s">
        <v>45</v>
      </c>
      <c r="C39" s="299">
        <v>2056.93</v>
      </c>
      <c r="D39" s="375">
        <f t="shared" si="4"/>
        <v>0.11999999999989086</v>
      </c>
      <c r="E39" s="359">
        <f>D39*E16</f>
        <v>863.9999999992142</v>
      </c>
      <c r="F39" s="296">
        <v>1373.31</v>
      </c>
      <c r="G39" s="111">
        <f t="shared" si="0"/>
        <v>0.049999999999954525</v>
      </c>
      <c r="H39" s="361">
        <f>G39*H16</f>
        <v>359.9999999996726</v>
      </c>
      <c r="I39" s="238">
        <f t="shared" si="1"/>
        <v>0.4166666666666667</v>
      </c>
      <c r="J39" s="238">
        <f t="shared" si="2"/>
        <v>0.923076923076923</v>
      </c>
      <c r="K39" s="114">
        <f t="shared" si="3"/>
        <v>935.9999999991488</v>
      </c>
    </row>
    <row r="40" spans="2:11" s="2" customFormat="1" ht="12">
      <c r="B40" s="68" t="s">
        <v>46</v>
      </c>
      <c r="C40" s="299">
        <v>2057.05</v>
      </c>
      <c r="D40" s="375">
        <f t="shared" si="4"/>
        <v>0.12000000000034561</v>
      </c>
      <c r="E40" s="359">
        <f>D40*E16</f>
        <v>864.0000000024884</v>
      </c>
      <c r="F40" s="296">
        <v>1373.36</v>
      </c>
      <c r="G40" s="111">
        <f t="shared" si="0"/>
        <v>0.049999999999954525</v>
      </c>
      <c r="H40" s="361">
        <f>G40*H16</f>
        <v>359.9999999996726</v>
      </c>
      <c r="I40" s="238">
        <f t="shared" si="1"/>
        <v>0.41666666666508767</v>
      </c>
      <c r="J40" s="238">
        <f t="shared" si="2"/>
        <v>0.9230769230774405</v>
      </c>
      <c r="K40" s="114">
        <f t="shared" si="3"/>
        <v>936.0000000021711</v>
      </c>
    </row>
    <row r="41" spans="2:11" s="2" customFormat="1" ht="12">
      <c r="B41" s="68" t="s">
        <v>47</v>
      </c>
      <c r="C41" s="299">
        <v>2057.17</v>
      </c>
      <c r="D41" s="375">
        <f t="shared" si="4"/>
        <v>0.11999999999989086</v>
      </c>
      <c r="E41" s="359">
        <f>D41*E16</f>
        <v>863.9999999992142</v>
      </c>
      <c r="F41" s="296">
        <v>1373.42</v>
      </c>
      <c r="G41" s="111">
        <f t="shared" si="0"/>
        <v>0.060000000000172804</v>
      </c>
      <c r="H41" s="361">
        <f>G41*H16</f>
        <v>432.0000000012442</v>
      </c>
      <c r="I41" s="238">
        <f t="shared" si="1"/>
        <v>0.5000000000018948</v>
      </c>
      <c r="J41" s="238">
        <f t="shared" si="2"/>
        <v>0.894427190999238</v>
      </c>
      <c r="K41" s="114">
        <f t="shared" si="3"/>
        <v>965.9813662797627</v>
      </c>
    </row>
    <row r="42" spans="2:11" s="2" customFormat="1" ht="12">
      <c r="B42" s="68" t="s">
        <v>48</v>
      </c>
      <c r="C42" s="299">
        <v>2057.29</v>
      </c>
      <c r="D42" s="375">
        <f t="shared" si="4"/>
        <v>0.11999999999989086</v>
      </c>
      <c r="E42" s="359">
        <f>D42*E16</f>
        <v>863.9999999992142</v>
      </c>
      <c r="F42" s="296">
        <v>1373.47</v>
      </c>
      <c r="G42" s="111">
        <f t="shared" si="0"/>
        <v>0.049999999999954525</v>
      </c>
      <c r="H42" s="361">
        <f>G42*H16</f>
        <v>359.9999999996726</v>
      </c>
      <c r="I42" s="238">
        <f t="shared" si="1"/>
        <v>0.4166666666666667</v>
      </c>
      <c r="J42" s="238">
        <f t="shared" si="2"/>
        <v>0.923076923076923</v>
      </c>
      <c r="K42" s="114">
        <f t="shared" si="3"/>
        <v>935.9999999991488</v>
      </c>
    </row>
    <row r="43" spans="2:11" s="2" customFormat="1" ht="12">
      <c r="B43" s="246" t="s">
        <v>49</v>
      </c>
      <c r="C43" s="299">
        <v>2057.41</v>
      </c>
      <c r="D43" s="375">
        <f t="shared" si="4"/>
        <v>0.11999999999989086</v>
      </c>
      <c r="E43" s="359">
        <f>D43*E16</f>
        <v>863.9999999992142</v>
      </c>
      <c r="F43" s="296">
        <v>1373.53</v>
      </c>
      <c r="G43" s="111">
        <f t="shared" si="0"/>
        <v>0.05999999999994543</v>
      </c>
      <c r="H43" s="361">
        <f>G43*H16</f>
        <v>431.9999999996071</v>
      </c>
      <c r="I43" s="238">
        <f t="shared" si="1"/>
        <v>0.5</v>
      </c>
      <c r="J43" s="238">
        <f t="shared" si="2"/>
        <v>0.8944271909999159</v>
      </c>
      <c r="K43" s="114">
        <f t="shared" si="3"/>
        <v>965.9813662790306</v>
      </c>
    </row>
    <row r="44" spans="2:11" s="2" customFormat="1" ht="12.75" thickBot="1">
      <c r="B44" s="245" t="s">
        <v>50</v>
      </c>
      <c r="C44" s="299">
        <v>2057.51</v>
      </c>
      <c r="D44" s="377">
        <f t="shared" si="4"/>
        <v>0.1000000000003638</v>
      </c>
      <c r="E44" s="360">
        <f>D44*E16</f>
        <v>720.0000000026193</v>
      </c>
      <c r="F44" s="296">
        <v>1373.58</v>
      </c>
      <c r="G44" s="112">
        <f t="shared" si="0"/>
        <v>0.049999999999954525</v>
      </c>
      <c r="H44" s="362">
        <f>G44*H16</f>
        <v>359.9999999996726</v>
      </c>
      <c r="I44" s="238">
        <f t="shared" si="1"/>
        <v>0.49999999999772626</v>
      </c>
      <c r="J44" s="238">
        <f t="shared" si="2"/>
        <v>0.8944271910007293</v>
      </c>
      <c r="K44" s="114">
        <f t="shared" si="3"/>
        <v>804.9844719021207</v>
      </c>
    </row>
    <row r="45" spans="2:11" ht="16.5" customHeight="1">
      <c r="B45" s="415" t="s">
        <v>51</v>
      </c>
      <c r="C45" s="433"/>
      <c r="D45" s="433"/>
      <c r="E45" s="480"/>
      <c r="F45" s="434" t="s">
        <v>52</v>
      </c>
      <c r="G45" s="434"/>
      <c r="H45" s="434"/>
      <c r="I45" s="434"/>
      <c r="J45" s="435"/>
      <c r="K45" s="417" t="s">
        <v>53</v>
      </c>
    </row>
    <row r="46" spans="2:11" ht="12.75" customHeight="1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1"/>
      <c r="C47" s="438"/>
      <c r="D47" s="439"/>
      <c r="E47" s="482"/>
      <c r="F47" s="479"/>
      <c r="G47" s="429"/>
      <c r="H47" s="423"/>
      <c r="I47" s="444"/>
      <c r="J47" s="445"/>
      <c r="K47" s="421"/>
    </row>
    <row r="48" spans="2:11" ht="12.75">
      <c r="B48" s="57" t="s">
        <v>63</v>
      </c>
      <c r="C48" s="485">
        <f>SUM(E21:E28)</f>
        <v>4463.999999999214</v>
      </c>
      <c r="D48" s="486"/>
      <c r="E48" s="22">
        <f>SUM(H21:H28)</f>
        <v>2520.0000000009823</v>
      </c>
      <c r="F48" s="27">
        <f>C48/8</f>
        <v>557.9999999999018</v>
      </c>
      <c r="G48" s="16">
        <f>E48/8</f>
        <v>315.0000000001228</v>
      </c>
      <c r="H48" s="393">
        <f>F48/K48</f>
        <v>640.7721904077671</v>
      </c>
      <c r="I48" s="393"/>
      <c r="J48" s="394"/>
      <c r="K48" s="164">
        <f>COS(ATAN(G48/F48))</f>
        <v>0.8708243090961989</v>
      </c>
    </row>
    <row r="49" spans="2:11" ht="12.75">
      <c r="B49" s="58" t="s">
        <v>60</v>
      </c>
      <c r="C49" s="483">
        <f>SUM(E29:E36)</f>
        <v>6192.000000000917</v>
      </c>
      <c r="D49" s="484"/>
      <c r="E49" s="26">
        <f>SUM(H29:H36)</f>
        <v>3240.0000000003274</v>
      </c>
      <c r="F49" s="13">
        <f>C49/8</f>
        <v>774.0000000001146</v>
      </c>
      <c r="G49" s="14">
        <f>E49/8</f>
        <v>405.0000000000409</v>
      </c>
      <c r="H49" s="389">
        <f>F49/K49</f>
        <v>873.5565236435536</v>
      </c>
      <c r="I49" s="389"/>
      <c r="J49" s="390"/>
      <c r="K49" s="192">
        <f>COS(ATAN(G49/F49))</f>
        <v>0.8860331061026314</v>
      </c>
    </row>
    <row r="50" spans="2:11" ht="12.75">
      <c r="B50" s="59" t="s">
        <v>61</v>
      </c>
      <c r="C50" s="483">
        <f>SUM(E37:E44)</f>
        <v>6696.0000000020955</v>
      </c>
      <c r="D50" s="484"/>
      <c r="E50" s="26">
        <f>SUM(H37:H44)</f>
        <v>3239.9999999986903</v>
      </c>
      <c r="F50" s="30">
        <f>C50/8</f>
        <v>837.0000000002619</v>
      </c>
      <c r="G50" s="14">
        <f>E50/8</f>
        <v>404.9999999998363</v>
      </c>
      <c r="H50" s="389">
        <f>F50/K50</f>
        <v>929.8354693171829</v>
      </c>
      <c r="I50" s="389"/>
      <c r="J50" s="390"/>
      <c r="K50" s="192">
        <f>COS(ATAN(G50/F50))</f>
        <v>0.900159251415636</v>
      </c>
    </row>
    <row r="51" spans="2:11" ht="13.5" thickBot="1">
      <c r="B51" s="60" t="s">
        <v>62</v>
      </c>
      <c r="C51" s="487">
        <f>SUM(E21:E44)</f>
        <v>17352.000000002226</v>
      </c>
      <c r="D51" s="488"/>
      <c r="E51" s="29">
        <f>SUM(H21:H44)</f>
        <v>9000</v>
      </c>
      <c r="F51" s="28">
        <f>C51/24</f>
        <v>723.0000000000928</v>
      </c>
      <c r="G51" s="10">
        <f>E51/24</f>
        <v>375</v>
      </c>
      <c r="H51" s="399">
        <f>F51/K51</f>
        <v>814.4654688813603</v>
      </c>
      <c r="I51" s="399"/>
      <c r="J51" s="400"/>
      <c r="K51" s="193">
        <f>COS(ATAN(G51/F51))</f>
        <v>0.8876987762208113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3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2.75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2.75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3.5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ht="12.75">
      <c r="B64" s="127" t="s">
        <v>190</v>
      </c>
      <c r="C64" s="391">
        <f>SUM(E20:E24)</f>
        <v>2231.999999999607</v>
      </c>
      <c r="D64" s="392"/>
      <c r="E64" s="96">
        <f>SUM(H20:H24)</f>
        <v>1296.0000000004584</v>
      </c>
      <c r="F64" s="97">
        <f aca="true" t="shared" si="5" ref="F64:F69">C64/4</f>
        <v>557.9999999999018</v>
      </c>
      <c r="G64" s="98">
        <f aca="true" t="shared" si="6" ref="G64:G69">E64/4</f>
        <v>324.0000000001146</v>
      </c>
      <c r="H64" s="471">
        <f>F64/K64</f>
        <v>645.2441398416297</v>
      </c>
      <c r="I64" s="472"/>
      <c r="J64" s="473"/>
      <c r="K64" s="163">
        <f>COS(ATAN(G64/F64))</f>
        <v>0.8647889466099741</v>
      </c>
    </row>
    <row r="65" spans="2:11" ht="12.75">
      <c r="B65" s="129" t="s">
        <v>191</v>
      </c>
      <c r="C65" s="396">
        <f>SUM(E25:E28)</f>
        <v>2231.999999999607</v>
      </c>
      <c r="D65" s="388"/>
      <c r="E65" s="100">
        <f>SUM(H25:H28)</f>
        <v>1224.0000000005239</v>
      </c>
      <c r="F65" s="97">
        <f t="shared" si="5"/>
        <v>557.9999999999018</v>
      </c>
      <c r="G65" s="98">
        <f t="shared" si="6"/>
        <v>306.00000000013097</v>
      </c>
      <c r="H65" s="389">
        <f aca="true" t="shared" si="7" ref="H65:H70">F65/K65</f>
        <v>636.3961030678696</v>
      </c>
      <c r="I65" s="389"/>
      <c r="J65" s="390"/>
      <c r="K65" s="163">
        <f aca="true" t="shared" si="8" ref="K65:K70">COS(ATAN(G65/F65))</f>
        <v>0.8768124086711965</v>
      </c>
    </row>
    <row r="66" spans="2:11" ht="12.75">
      <c r="B66" s="129" t="s">
        <v>192</v>
      </c>
      <c r="C66" s="396">
        <f>SUM(E29:E32)</f>
        <v>3024.000000000524</v>
      </c>
      <c r="D66" s="388"/>
      <c r="E66" s="100">
        <f>SUM(H29:H32)</f>
        <v>1584.0000000001965</v>
      </c>
      <c r="F66" s="97">
        <f t="shared" si="5"/>
        <v>756.000000000131</v>
      </c>
      <c r="G66" s="98">
        <f t="shared" si="6"/>
        <v>396.0000000000491</v>
      </c>
      <c r="H66" s="389">
        <f t="shared" si="7"/>
        <v>853.435410561477</v>
      </c>
      <c r="I66" s="389"/>
      <c r="J66" s="390"/>
      <c r="K66" s="163">
        <f t="shared" si="8"/>
        <v>0.8858315352801648</v>
      </c>
    </row>
    <row r="67" spans="2:11" ht="12.75">
      <c r="B67" s="129" t="s">
        <v>193</v>
      </c>
      <c r="C67" s="396">
        <f>SUM(E33:E36)</f>
        <v>3168.000000000393</v>
      </c>
      <c r="D67" s="388"/>
      <c r="E67" s="100">
        <f>SUM(H33:H36)</f>
        <v>1656.000000000131</v>
      </c>
      <c r="F67" s="97">
        <f t="shared" si="5"/>
        <v>792.0000000000982</v>
      </c>
      <c r="G67" s="98">
        <f t="shared" si="6"/>
        <v>414.00000000003274</v>
      </c>
      <c r="H67" s="389">
        <f t="shared" si="7"/>
        <v>893.6777942861637</v>
      </c>
      <c r="I67" s="389"/>
      <c r="J67" s="390"/>
      <c r="K67" s="163">
        <f t="shared" si="8"/>
        <v>0.8862254439618454</v>
      </c>
    </row>
    <row r="68" spans="2:11" ht="12.75">
      <c r="B68" s="129" t="s">
        <v>194</v>
      </c>
      <c r="C68" s="396">
        <f>SUM(E37:E40)</f>
        <v>3384.0000000018335</v>
      </c>
      <c r="D68" s="388"/>
      <c r="E68" s="100">
        <f>SUM(H37:H40)</f>
        <v>1655.9999999984939</v>
      </c>
      <c r="F68" s="97">
        <f t="shared" si="5"/>
        <v>846.0000000004584</v>
      </c>
      <c r="G68" s="98">
        <f t="shared" si="6"/>
        <v>413.99999999962347</v>
      </c>
      <c r="H68" s="389">
        <f t="shared" si="7"/>
        <v>941.8662325407275</v>
      </c>
      <c r="I68" s="389"/>
      <c r="J68" s="390"/>
      <c r="K68" s="163">
        <f t="shared" si="8"/>
        <v>0.8982167220480285</v>
      </c>
    </row>
    <row r="69" spans="2:11" ht="12.75">
      <c r="B69" s="90" t="s">
        <v>195</v>
      </c>
      <c r="C69" s="396">
        <f>SUM(E41:E44)</f>
        <v>3312.000000000262</v>
      </c>
      <c r="D69" s="388"/>
      <c r="E69" s="100">
        <f>SUM(H41:H44)</f>
        <v>1584.0000000001965</v>
      </c>
      <c r="F69" s="97">
        <f t="shared" si="5"/>
        <v>828.0000000000655</v>
      </c>
      <c r="G69" s="98">
        <f t="shared" si="6"/>
        <v>396.0000000000491</v>
      </c>
      <c r="H69" s="389">
        <f t="shared" si="7"/>
        <v>917.8235124467816</v>
      </c>
      <c r="I69" s="389"/>
      <c r="J69" s="390"/>
      <c r="K69" s="163">
        <f t="shared" si="8"/>
        <v>0.9021342216356389</v>
      </c>
    </row>
    <row r="70" spans="2:11" s="273" customFormat="1" ht="15" thickBot="1">
      <c r="B70" s="268" t="s">
        <v>62</v>
      </c>
      <c r="C70" s="459">
        <f>SUM(C64:D69)</f>
        <v>17352.000000002226</v>
      </c>
      <c r="D70" s="460"/>
      <c r="E70" s="269">
        <f>SUM(E64:E69)</f>
        <v>9000</v>
      </c>
      <c r="F70" s="270">
        <f>C70/24</f>
        <v>723.0000000000928</v>
      </c>
      <c r="G70" s="271">
        <f>E70/24</f>
        <v>375</v>
      </c>
      <c r="H70" s="461">
        <f t="shared" si="7"/>
        <v>814.4654688813603</v>
      </c>
      <c r="I70" s="462"/>
      <c r="J70" s="463"/>
      <c r="K70" s="272">
        <f t="shared" si="8"/>
        <v>0.8876987762208113</v>
      </c>
    </row>
  </sheetData>
  <sheetProtection/>
  <mergeCells count="48">
    <mergeCell ref="C51:D51"/>
    <mergeCell ref="H49:J49"/>
    <mergeCell ref="H50:J50"/>
    <mergeCell ref="H51:J51"/>
    <mergeCell ref="H48:J48"/>
    <mergeCell ref="C49:D49"/>
    <mergeCell ref="C50:D50"/>
    <mergeCell ref="C48:D48"/>
    <mergeCell ref="B13:B19"/>
    <mergeCell ref="C46:D47"/>
    <mergeCell ref="B46:B47"/>
    <mergeCell ref="B45:E45"/>
    <mergeCell ref="E46:E47"/>
    <mergeCell ref="B55:D55"/>
    <mergeCell ref="F55:G55"/>
    <mergeCell ref="B57:D57"/>
    <mergeCell ref="F57:G57"/>
    <mergeCell ref="K45:K47"/>
    <mergeCell ref="I13:I19"/>
    <mergeCell ref="J13:J19"/>
    <mergeCell ref="K13:K19"/>
    <mergeCell ref="H46:J47"/>
    <mergeCell ref="F45:J45"/>
    <mergeCell ref="F46:F47"/>
    <mergeCell ref="G46:G47"/>
    <mergeCell ref="C64:D64"/>
    <mergeCell ref="H64:J64"/>
    <mergeCell ref="B60:E60"/>
    <mergeCell ref="F60:J60"/>
    <mergeCell ref="B61:B63"/>
    <mergeCell ref="K60:K63"/>
    <mergeCell ref="H69:J69"/>
    <mergeCell ref="C67:D67"/>
    <mergeCell ref="H67:J67"/>
    <mergeCell ref="C68:D68"/>
    <mergeCell ref="H68:J68"/>
    <mergeCell ref="C65:D65"/>
    <mergeCell ref="H65:J65"/>
    <mergeCell ref="C66:D66"/>
    <mergeCell ref="H66:J66"/>
    <mergeCell ref="C70:D70"/>
    <mergeCell ref="H70:J70"/>
    <mergeCell ref="C61:D63"/>
    <mergeCell ref="E61:E63"/>
    <mergeCell ref="F61:F63"/>
    <mergeCell ref="G61:G63"/>
    <mergeCell ref="H61:J63"/>
    <mergeCell ref="C69:D69"/>
  </mergeCells>
  <printOptions/>
  <pageMargins left="0.75" right="0.06" top="1" bottom="1" header="0.5" footer="0.5"/>
  <pageSetup horizontalDpi="360" verticalDpi="360" orientation="portrait" paperSize="9" scale="95" r:id="rId1"/>
  <rowBreaks count="1" manualBreakCount="1">
    <brk id="59" min="1" max="1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2:K71"/>
  <sheetViews>
    <sheetView view="pageBreakPreview" zoomScaleSheetLayoutView="100" zoomScalePageLayoutView="0" workbookViewId="0" topLeftCell="F31">
      <selection activeCell="L31" sqref="L1:AI16384"/>
    </sheetView>
  </sheetViews>
  <sheetFormatPr defaultColWidth="9.140625" defaultRowHeight="12.75"/>
  <cols>
    <col min="1" max="1" width="0.85546875" style="0" customWidth="1"/>
    <col min="2" max="2" width="6.00390625" style="0" customWidth="1"/>
    <col min="3" max="3" width="9.421875" style="0" bestFit="1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5.421875" style="0" customWidth="1"/>
    <col min="10" max="10" width="5.00390625" style="0" customWidth="1"/>
  </cols>
  <sheetData>
    <row r="2" spans="2:11" ht="13.5" customHeight="1">
      <c r="B2" s="65" t="s">
        <v>196</v>
      </c>
      <c r="H2" t="s">
        <v>145</v>
      </c>
      <c r="J2" s="1"/>
      <c r="K2" s="172">
        <v>47</v>
      </c>
    </row>
    <row r="3" spans="2:11" ht="13.5" customHeight="1">
      <c r="B3" s="64" t="s">
        <v>125</v>
      </c>
      <c r="H3" t="s">
        <v>148</v>
      </c>
      <c r="J3" s="1"/>
      <c r="K3" s="172" t="s">
        <v>72</v>
      </c>
    </row>
    <row r="4" spans="2:11" ht="13.5" customHeight="1">
      <c r="B4" t="s">
        <v>126</v>
      </c>
      <c r="H4" s="546" t="s">
        <v>248</v>
      </c>
      <c r="I4" s="546"/>
      <c r="J4" s="546"/>
      <c r="K4" s="546"/>
    </row>
    <row r="5" spans="2:11" ht="13.5" customHeight="1">
      <c r="B5" t="s">
        <v>127</v>
      </c>
      <c r="H5" t="s">
        <v>146</v>
      </c>
      <c r="J5" s="1"/>
      <c r="K5" s="172">
        <v>206</v>
      </c>
    </row>
    <row r="6" ht="13.5" customHeight="1">
      <c r="H6" t="s">
        <v>147</v>
      </c>
    </row>
    <row r="7" ht="13.5" customHeight="1"/>
    <row r="8" ht="12.75">
      <c r="F8" s="1" t="s">
        <v>2</v>
      </c>
    </row>
    <row r="9" ht="12.75">
      <c r="C9" t="s">
        <v>0</v>
      </c>
    </row>
    <row r="10" spans="2:6" ht="12.75">
      <c r="B10" s="2"/>
      <c r="C10" t="s">
        <v>144</v>
      </c>
      <c r="F10" s="1" t="s">
        <v>260</v>
      </c>
    </row>
    <row r="12" ht="12.75">
      <c r="E12" t="s">
        <v>7</v>
      </c>
    </row>
    <row r="13" ht="13.5" thickBot="1">
      <c r="B13" t="s">
        <v>182</v>
      </c>
    </row>
    <row r="14" spans="2:11" ht="13.5" customHeight="1">
      <c r="B14" s="417" t="s">
        <v>25</v>
      </c>
      <c r="C14" s="17" t="s">
        <v>9</v>
      </c>
      <c r="D14" s="4"/>
      <c r="E14" s="283" t="s">
        <v>220</v>
      </c>
      <c r="F14" s="3" t="s">
        <v>16</v>
      </c>
      <c r="G14" s="4"/>
      <c r="H14" s="283" t="s">
        <v>220</v>
      </c>
      <c r="I14" s="395" t="s">
        <v>20</v>
      </c>
      <c r="J14" s="395" t="s">
        <v>21</v>
      </c>
      <c r="K14" s="385" t="s">
        <v>24</v>
      </c>
    </row>
    <row r="15" spans="2:11" ht="12.75">
      <c r="B15" s="420"/>
      <c r="C15" s="9" t="s">
        <v>10</v>
      </c>
      <c r="D15" s="7"/>
      <c r="E15" s="8"/>
      <c r="F15" s="6" t="s">
        <v>17</v>
      </c>
      <c r="G15" s="7"/>
      <c r="H15" s="8"/>
      <c r="I15" s="383"/>
      <c r="J15" s="383"/>
      <c r="K15" s="386"/>
    </row>
    <row r="16" spans="2:11" ht="12.75">
      <c r="B16" s="420"/>
      <c r="C16" s="9" t="s">
        <v>11</v>
      </c>
      <c r="D16" s="9"/>
      <c r="E16" s="8"/>
      <c r="F16" s="6" t="s">
        <v>18</v>
      </c>
      <c r="G16" s="7"/>
      <c r="H16" s="8"/>
      <c r="I16" s="383"/>
      <c r="J16" s="383"/>
      <c r="K16" s="386"/>
    </row>
    <row r="17" spans="2:11" ht="12.75">
      <c r="B17" s="420"/>
      <c r="C17" s="23" t="s">
        <v>64</v>
      </c>
      <c r="D17" s="24"/>
      <c r="E17" s="31">
        <v>8000</v>
      </c>
      <c r="F17" s="6" t="s">
        <v>19</v>
      </c>
      <c r="G17" s="7"/>
      <c r="H17" s="32">
        <v>8000</v>
      </c>
      <c r="I17" s="383"/>
      <c r="J17" s="383"/>
      <c r="K17" s="386"/>
    </row>
    <row r="18" spans="2:11" ht="12.75">
      <c r="B18" s="420"/>
      <c r="C18" s="18" t="s">
        <v>12</v>
      </c>
      <c r="D18" s="20" t="s">
        <v>14</v>
      </c>
      <c r="E18" s="20" t="s">
        <v>22</v>
      </c>
      <c r="F18" s="20" t="s">
        <v>12</v>
      </c>
      <c r="G18" s="20" t="s">
        <v>14</v>
      </c>
      <c r="H18" s="20" t="s">
        <v>22</v>
      </c>
      <c r="I18" s="477"/>
      <c r="J18" s="383"/>
      <c r="K18" s="386"/>
    </row>
    <row r="19" spans="2:11" ht="12.75">
      <c r="B19" s="420"/>
      <c r="C19" s="19" t="s">
        <v>13</v>
      </c>
      <c r="D19" s="21" t="s">
        <v>12</v>
      </c>
      <c r="E19" s="21" t="s">
        <v>23</v>
      </c>
      <c r="F19" s="21" t="s">
        <v>13</v>
      </c>
      <c r="G19" s="21" t="s">
        <v>12</v>
      </c>
      <c r="H19" s="21" t="s">
        <v>23</v>
      </c>
      <c r="I19" s="477"/>
      <c r="J19" s="383"/>
      <c r="K19" s="386"/>
    </row>
    <row r="20" spans="2:11" ht="13.5" thickBot="1">
      <c r="B20" s="420"/>
      <c r="C20" s="12"/>
      <c r="D20" s="11"/>
      <c r="E20" s="21" t="s">
        <v>15</v>
      </c>
      <c r="F20" s="11"/>
      <c r="G20" s="11"/>
      <c r="H20" s="21" t="s">
        <v>15</v>
      </c>
      <c r="I20" s="477"/>
      <c r="J20" s="383"/>
      <c r="K20" s="386"/>
    </row>
    <row r="21" spans="2:11" ht="12.75">
      <c r="B21" s="84" t="s">
        <v>26</v>
      </c>
      <c r="C21" s="166">
        <v>3448.98</v>
      </c>
      <c r="D21" s="166"/>
      <c r="E21" s="118"/>
      <c r="F21" s="175">
        <v>1055.75</v>
      </c>
      <c r="G21" s="166"/>
      <c r="H21" s="85"/>
      <c r="I21" s="85"/>
      <c r="J21" s="85"/>
      <c r="K21" s="87"/>
    </row>
    <row r="22" spans="2:11" ht="12.75">
      <c r="B22" s="90" t="s">
        <v>27</v>
      </c>
      <c r="C22" s="126">
        <v>3449.06</v>
      </c>
      <c r="D22" s="126">
        <f>C22-C21</f>
        <v>0.07999999999992724</v>
      </c>
      <c r="E22" s="91">
        <f>D22*E17</f>
        <v>639.9999999994179</v>
      </c>
      <c r="F22" s="126">
        <v>1055.77</v>
      </c>
      <c r="G22" s="126">
        <f aca="true" t="shared" si="0" ref="G22:G45">F22-F21</f>
        <v>0.01999999999998181</v>
      </c>
      <c r="H22" s="91">
        <f>G22*H17</f>
        <v>159.99999999985448</v>
      </c>
      <c r="I22" s="126">
        <f aca="true" t="shared" si="1" ref="I22:I45">H22/E22</f>
        <v>0.25</v>
      </c>
      <c r="J22" s="126">
        <f aca="true" t="shared" si="2" ref="J22:J45">COS(ATAN(I22))</f>
        <v>0.9701425001453319</v>
      </c>
      <c r="K22" s="119">
        <f aca="true" t="shared" si="3" ref="K22:K45">E22/J22</f>
        <v>659.6969000982257</v>
      </c>
    </row>
    <row r="23" spans="2:11" ht="12.75">
      <c r="B23" s="90" t="s">
        <v>28</v>
      </c>
      <c r="C23" s="126">
        <v>3449.14</v>
      </c>
      <c r="D23" s="126">
        <f>C23-C22</f>
        <v>0.07999999999992724</v>
      </c>
      <c r="E23" s="91">
        <f>D23*E17</f>
        <v>639.9999999994179</v>
      </c>
      <c r="F23" s="126">
        <v>1055.79</v>
      </c>
      <c r="G23" s="126">
        <f t="shared" si="0"/>
        <v>0.01999999999998181</v>
      </c>
      <c r="H23" s="91">
        <f>G23*H17</f>
        <v>159.99999999985448</v>
      </c>
      <c r="I23" s="126">
        <f t="shared" si="1"/>
        <v>0.25</v>
      </c>
      <c r="J23" s="126">
        <f t="shared" si="2"/>
        <v>0.9701425001453319</v>
      </c>
      <c r="K23" s="119">
        <f t="shared" si="3"/>
        <v>659.6969000982257</v>
      </c>
    </row>
    <row r="24" spans="2:11" ht="12.75">
      <c r="B24" s="90" t="s">
        <v>29</v>
      </c>
      <c r="C24" s="126">
        <v>3449.2</v>
      </c>
      <c r="D24" s="126">
        <f aca="true" t="shared" si="4" ref="D24:D45">C24-C23</f>
        <v>0.05999999999994543</v>
      </c>
      <c r="E24" s="91">
        <f>D24*E17</f>
        <v>479.99999999956344</v>
      </c>
      <c r="F24" s="126">
        <v>1055.81</v>
      </c>
      <c r="G24" s="126">
        <f t="shared" si="0"/>
        <v>0.01999999999998181</v>
      </c>
      <c r="H24" s="91">
        <f>G24*H17</f>
        <v>159.99999999985448</v>
      </c>
      <c r="I24" s="126">
        <f t="shared" si="1"/>
        <v>0.3333333333333333</v>
      </c>
      <c r="J24" s="126">
        <f t="shared" si="2"/>
        <v>0.9486832980505138</v>
      </c>
      <c r="K24" s="119">
        <f t="shared" si="3"/>
        <v>505.96442562648053</v>
      </c>
    </row>
    <row r="25" spans="2:11" ht="12.75">
      <c r="B25" s="90" t="s">
        <v>30</v>
      </c>
      <c r="C25" s="126">
        <v>3449.26</v>
      </c>
      <c r="D25" s="126">
        <f t="shared" si="4"/>
        <v>0.06000000000040018</v>
      </c>
      <c r="E25" s="91">
        <f>D25*E17</f>
        <v>480.0000000032014</v>
      </c>
      <c r="F25" s="126">
        <v>1055.83</v>
      </c>
      <c r="G25" s="126">
        <f t="shared" si="0"/>
        <v>0.01999999999998181</v>
      </c>
      <c r="H25" s="91">
        <f>G25*H17</f>
        <v>159.99999999985448</v>
      </c>
      <c r="I25" s="126">
        <f t="shared" si="1"/>
        <v>0.33333333333080695</v>
      </c>
      <c r="J25" s="126">
        <f t="shared" si="2"/>
        <v>0.9486832980512329</v>
      </c>
      <c r="K25" s="119">
        <f t="shared" si="3"/>
        <v>505.9644256299318</v>
      </c>
    </row>
    <row r="26" spans="2:11" ht="12.75">
      <c r="B26" s="90" t="s">
        <v>31</v>
      </c>
      <c r="C26" s="126">
        <v>3449.32</v>
      </c>
      <c r="D26" s="126">
        <f t="shared" si="4"/>
        <v>0.05999999999994543</v>
      </c>
      <c r="E26" s="91">
        <f>D26*E17</f>
        <v>479.99999999956344</v>
      </c>
      <c r="F26" s="126">
        <v>1055.85</v>
      </c>
      <c r="G26" s="126">
        <f t="shared" si="0"/>
        <v>0.01999999999998181</v>
      </c>
      <c r="H26" s="91">
        <f>G26*H17</f>
        <v>159.99999999985448</v>
      </c>
      <c r="I26" s="126">
        <f t="shared" si="1"/>
        <v>0.3333333333333333</v>
      </c>
      <c r="J26" s="126">
        <f t="shared" si="2"/>
        <v>0.9486832980505138</v>
      </c>
      <c r="K26" s="119">
        <f t="shared" si="3"/>
        <v>505.96442562648053</v>
      </c>
    </row>
    <row r="27" spans="2:11" ht="12.75">
      <c r="B27" s="90" t="s">
        <v>32</v>
      </c>
      <c r="C27" s="126">
        <v>3449.39</v>
      </c>
      <c r="D27" s="126">
        <f t="shared" si="4"/>
        <v>0.06999999999970896</v>
      </c>
      <c r="E27" s="91">
        <f>D27*E17</f>
        <v>559.9999999976717</v>
      </c>
      <c r="F27" s="126">
        <v>1055.87</v>
      </c>
      <c r="G27" s="126">
        <f t="shared" si="0"/>
        <v>0.01999999999998181</v>
      </c>
      <c r="H27" s="91">
        <f>G27*H17</f>
        <v>159.99999999985448</v>
      </c>
      <c r="I27" s="126">
        <f t="shared" si="1"/>
        <v>0.2857142857152138</v>
      </c>
      <c r="J27" s="126">
        <f t="shared" si="2"/>
        <v>0.9615239476405875</v>
      </c>
      <c r="K27" s="119">
        <f t="shared" si="3"/>
        <v>582.4087911401627</v>
      </c>
    </row>
    <row r="28" spans="2:11" ht="12.75">
      <c r="B28" s="90" t="s">
        <v>33</v>
      </c>
      <c r="C28" s="126">
        <v>3449.46</v>
      </c>
      <c r="D28" s="126">
        <f t="shared" si="4"/>
        <v>0.07000000000016371</v>
      </c>
      <c r="E28" s="91">
        <f>D28*E17</f>
        <v>560.0000000013097</v>
      </c>
      <c r="F28" s="126">
        <v>1055.89</v>
      </c>
      <c r="G28" s="126">
        <f t="shared" si="0"/>
        <v>0.020000000000209184</v>
      </c>
      <c r="H28" s="91">
        <f>G28*H17</f>
        <v>160.00000000167347</v>
      </c>
      <c r="I28" s="126">
        <f t="shared" si="1"/>
        <v>0.28571428571660584</v>
      </c>
      <c r="J28" s="126">
        <f t="shared" si="2"/>
        <v>0.9615239476402339</v>
      </c>
      <c r="K28" s="119">
        <f t="shared" si="3"/>
        <v>582.4087911441605</v>
      </c>
    </row>
    <row r="29" spans="2:11" ht="12.75">
      <c r="B29" s="90" t="s">
        <v>34</v>
      </c>
      <c r="C29" s="126">
        <v>3449.55</v>
      </c>
      <c r="D29" s="126">
        <f t="shared" si="4"/>
        <v>0.09000000000014552</v>
      </c>
      <c r="E29" s="91">
        <f>D29*E17</f>
        <v>720.0000000011642</v>
      </c>
      <c r="F29" s="126">
        <v>1055.91</v>
      </c>
      <c r="G29" s="126">
        <f t="shared" si="0"/>
        <v>0.01999999999998181</v>
      </c>
      <c r="H29" s="91">
        <f>G29*H17</f>
        <v>159.99999999985448</v>
      </c>
      <c r="I29" s="126">
        <f t="shared" si="1"/>
        <v>0.2222222222216608</v>
      </c>
      <c r="J29" s="126">
        <f t="shared" si="2"/>
        <v>0.9761870601840689</v>
      </c>
      <c r="K29" s="119">
        <f t="shared" si="3"/>
        <v>737.5635565845358</v>
      </c>
    </row>
    <row r="30" spans="2:11" ht="12.75">
      <c r="B30" s="90" t="s">
        <v>35</v>
      </c>
      <c r="C30" s="126">
        <v>3449.65</v>
      </c>
      <c r="D30" s="126">
        <f t="shared" si="4"/>
        <v>0.09999999999990905</v>
      </c>
      <c r="E30" s="91">
        <f>D30*E17</f>
        <v>799.9999999992724</v>
      </c>
      <c r="F30" s="126">
        <v>1055.94</v>
      </c>
      <c r="G30" s="126">
        <f t="shared" si="0"/>
        <v>0.029999999999972715</v>
      </c>
      <c r="H30" s="91">
        <f>G30*H17</f>
        <v>239.99999999978172</v>
      </c>
      <c r="I30" s="126">
        <f t="shared" si="1"/>
        <v>0.3</v>
      </c>
      <c r="J30" s="126">
        <f t="shared" si="2"/>
        <v>0.9578262852211514</v>
      </c>
      <c r="K30" s="119">
        <f t="shared" si="3"/>
        <v>835.2245207120843</v>
      </c>
    </row>
    <row r="31" spans="2:11" ht="12.75">
      <c r="B31" s="90" t="s">
        <v>36</v>
      </c>
      <c r="C31" s="126">
        <v>3449.76</v>
      </c>
      <c r="D31" s="126">
        <f t="shared" si="4"/>
        <v>0.11000000000012733</v>
      </c>
      <c r="E31" s="91">
        <f>D31*E17</f>
        <v>880.0000000010186</v>
      </c>
      <c r="F31" s="126">
        <v>1055.96</v>
      </c>
      <c r="G31" s="126">
        <f t="shared" si="0"/>
        <v>0.01999999999998181</v>
      </c>
      <c r="H31" s="91">
        <f>G31*H17</f>
        <v>159.99999999985448</v>
      </c>
      <c r="I31" s="126">
        <f t="shared" si="1"/>
        <v>0.18181818181780598</v>
      </c>
      <c r="J31" s="126">
        <f t="shared" si="2"/>
        <v>0.9838699100999726</v>
      </c>
      <c r="K31" s="119">
        <f t="shared" si="3"/>
        <v>894.427191000892</v>
      </c>
    </row>
    <row r="32" spans="2:11" ht="12.75">
      <c r="B32" s="90" t="s">
        <v>37</v>
      </c>
      <c r="C32" s="126">
        <v>3449.87</v>
      </c>
      <c r="D32" s="126">
        <f t="shared" si="4"/>
        <v>0.10999999999967258</v>
      </c>
      <c r="E32" s="91">
        <f>D32*E17</f>
        <v>879.9999999973807</v>
      </c>
      <c r="F32" s="126">
        <v>1055.99</v>
      </c>
      <c r="G32" s="126">
        <f t="shared" si="0"/>
        <v>0.029999999999972715</v>
      </c>
      <c r="H32" s="91">
        <f>G32*H17</f>
        <v>239.99999999978172</v>
      </c>
      <c r="I32" s="126">
        <f t="shared" si="1"/>
        <v>0.2727272727278365</v>
      </c>
      <c r="J32" s="126">
        <f t="shared" si="2"/>
        <v>0.9647638212375941</v>
      </c>
      <c r="K32" s="119">
        <f t="shared" si="3"/>
        <v>912.1403400767259</v>
      </c>
    </row>
    <row r="33" spans="2:11" ht="12.75">
      <c r="B33" s="90" t="s">
        <v>38</v>
      </c>
      <c r="C33" s="126">
        <v>3449.98</v>
      </c>
      <c r="D33" s="126">
        <f t="shared" si="4"/>
        <v>0.11000000000012733</v>
      </c>
      <c r="E33" s="91">
        <f>D33*E17</f>
        <v>880.0000000010186</v>
      </c>
      <c r="F33" s="126">
        <v>1056.01</v>
      </c>
      <c r="G33" s="126">
        <f t="shared" si="0"/>
        <v>0.01999999999998181</v>
      </c>
      <c r="H33" s="91">
        <f>G33*H17</f>
        <v>159.99999999985448</v>
      </c>
      <c r="I33" s="126">
        <f t="shared" si="1"/>
        <v>0.18181818181780598</v>
      </c>
      <c r="J33" s="126">
        <f t="shared" si="2"/>
        <v>0.9838699100999726</v>
      </c>
      <c r="K33" s="119">
        <f t="shared" si="3"/>
        <v>894.427191000892</v>
      </c>
    </row>
    <row r="34" spans="2:11" ht="12.75">
      <c r="B34" s="90" t="s">
        <v>39</v>
      </c>
      <c r="C34" s="126">
        <v>3450.09</v>
      </c>
      <c r="D34" s="126">
        <f t="shared" si="4"/>
        <v>0.11000000000012733</v>
      </c>
      <c r="E34" s="91">
        <f>D34*E17</f>
        <v>880.0000000010186</v>
      </c>
      <c r="F34" s="126">
        <v>1056.03</v>
      </c>
      <c r="G34" s="126">
        <f t="shared" si="0"/>
        <v>0.01999999999998181</v>
      </c>
      <c r="H34" s="91">
        <f>G34*H17</f>
        <v>159.99999999985448</v>
      </c>
      <c r="I34" s="126">
        <f t="shared" si="1"/>
        <v>0.18181818181780598</v>
      </c>
      <c r="J34" s="126">
        <f t="shared" si="2"/>
        <v>0.9838699100999726</v>
      </c>
      <c r="K34" s="119">
        <f t="shared" si="3"/>
        <v>894.427191000892</v>
      </c>
    </row>
    <row r="35" spans="2:11" ht="12.75">
      <c r="B35" s="90" t="s">
        <v>40</v>
      </c>
      <c r="C35" s="126">
        <v>3450.21</v>
      </c>
      <c r="D35" s="126">
        <f t="shared" si="4"/>
        <v>0.11999999999989086</v>
      </c>
      <c r="E35" s="91">
        <f>D35*E17</f>
        <v>959.9999999991269</v>
      </c>
      <c r="F35" s="126">
        <v>1056.06</v>
      </c>
      <c r="G35" s="126">
        <f t="shared" si="0"/>
        <v>0.029999999999972715</v>
      </c>
      <c r="H35" s="91">
        <f>G35*H17</f>
        <v>239.99999999978172</v>
      </c>
      <c r="I35" s="126">
        <f t="shared" si="1"/>
        <v>0.25</v>
      </c>
      <c r="J35" s="126">
        <f t="shared" si="2"/>
        <v>0.9701425001453319</v>
      </c>
      <c r="K35" s="119">
        <f t="shared" si="3"/>
        <v>989.5453501473386</v>
      </c>
    </row>
    <row r="36" spans="2:11" ht="12.75">
      <c r="B36" s="90" t="s">
        <v>41</v>
      </c>
      <c r="C36" s="126">
        <v>3450.32</v>
      </c>
      <c r="D36" s="126">
        <f t="shared" si="4"/>
        <v>0.11000000000012733</v>
      </c>
      <c r="E36" s="91">
        <f>D36*E17</f>
        <v>880.0000000010186</v>
      </c>
      <c r="F36" s="126">
        <v>1056.08</v>
      </c>
      <c r="G36" s="126">
        <f t="shared" si="0"/>
        <v>0.01999999999998181</v>
      </c>
      <c r="H36" s="91">
        <f>G36*H17</f>
        <v>159.99999999985448</v>
      </c>
      <c r="I36" s="126">
        <f t="shared" si="1"/>
        <v>0.18181818181780598</v>
      </c>
      <c r="J36" s="126">
        <f t="shared" si="2"/>
        <v>0.9838699100999726</v>
      </c>
      <c r="K36" s="119">
        <f t="shared" si="3"/>
        <v>894.427191000892</v>
      </c>
    </row>
    <row r="37" spans="2:11" ht="12.75">
      <c r="B37" s="90" t="s">
        <v>42</v>
      </c>
      <c r="C37" s="126">
        <v>3450.43</v>
      </c>
      <c r="D37" s="126">
        <f t="shared" si="4"/>
        <v>0.10999999999967258</v>
      </c>
      <c r="E37" s="91">
        <f>D37*E17</f>
        <v>879.9999999973807</v>
      </c>
      <c r="F37" s="126">
        <v>1056.11</v>
      </c>
      <c r="G37" s="126">
        <f t="shared" si="0"/>
        <v>0.029999999999972715</v>
      </c>
      <c r="H37" s="91">
        <f>G37*H17</f>
        <v>239.99999999978172</v>
      </c>
      <c r="I37" s="126">
        <f t="shared" si="1"/>
        <v>0.2727272727278365</v>
      </c>
      <c r="J37" s="126">
        <f t="shared" si="2"/>
        <v>0.9647638212375941</v>
      </c>
      <c r="K37" s="119">
        <f t="shared" si="3"/>
        <v>912.1403400767259</v>
      </c>
    </row>
    <row r="38" spans="2:11" ht="12.75">
      <c r="B38" s="90" t="s">
        <v>43</v>
      </c>
      <c r="C38" s="126">
        <v>3450.55</v>
      </c>
      <c r="D38" s="126">
        <f t="shared" si="4"/>
        <v>0.12000000000034561</v>
      </c>
      <c r="E38" s="91">
        <f>D38*E17</f>
        <v>960.0000000027649</v>
      </c>
      <c r="F38" s="126">
        <v>1056.13</v>
      </c>
      <c r="G38" s="126">
        <f t="shared" si="0"/>
        <v>0.020000000000209184</v>
      </c>
      <c r="H38" s="91">
        <f>G38*H17</f>
        <v>160.00000000167347</v>
      </c>
      <c r="I38" s="126">
        <f t="shared" si="1"/>
        <v>0.16666666666792984</v>
      </c>
      <c r="J38" s="126">
        <f t="shared" si="2"/>
        <v>0.9863939238319417</v>
      </c>
      <c r="K38" s="119">
        <f t="shared" si="3"/>
        <v>973.2420048507175</v>
      </c>
    </row>
    <row r="39" spans="2:11" ht="12.75">
      <c r="B39" s="90" t="s">
        <v>44</v>
      </c>
      <c r="C39" s="126">
        <v>3450.67</v>
      </c>
      <c r="D39" s="126">
        <f t="shared" si="4"/>
        <v>0.11999999999989086</v>
      </c>
      <c r="E39" s="91">
        <f>D39*E17</f>
        <v>959.9999999991269</v>
      </c>
      <c r="F39" s="126">
        <v>1056.16</v>
      </c>
      <c r="G39" s="126">
        <f t="shared" si="0"/>
        <v>0.029999999999972715</v>
      </c>
      <c r="H39" s="91">
        <f>G39*H17</f>
        <v>239.99999999978172</v>
      </c>
      <c r="I39" s="126">
        <f t="shared" si="1"/>
        <v>0.25</v>
      </c>
      <c r="J39" s="126">
        <f t="shared" si="2"/>
        <v>0.9701425001453319</v>
      </c>
      <c r="K39" s="119">
        <f t="shared" si="3"/>
        <v>989.5453501473386</v>
      </c>
    </row>
    <row r="40" spans="2:11" ht="12.75">
      <c r="B40" s="90" t="s">
        <v>45</v>
      </c>
      <c r="C40" s="126">
        <v>3450.82</v>
      </c>
      <c r="D40" s="126">
        <f t="shared" si="4"/>
        <v>0.15000000000009095</v>
      </c>
      <c r="E40" s="91">
        <f>D40*E17</f>
        <v>1200.0000000007276</v>
      </c>
      <c r="F40" s="126">
        <v>1056.19</v>
      </c>
      <c r="G40" s="126">
        <f t="shared" si="0"/>
        <v>0.029999999999972715</v>
      </c>
      <c r="H40" s="91">
        <f>G40*H17</f>
        <v>239.99999999978172</v>
      </c>
      <c r="I40" s="126">
        <f t="shared" si="1"/>
        <v>0.19999999999969684</v>
      </c>
      <c r="J40" s="126">
        <f t="shared" si="2"/>
        <v>0.9805806756909773</v>
      </c>
      <c r="K40" s="119">
        <f t="shared" si="3"/>
        <v>1223.7646832629391</v>
      </c>
    </row>
    <row r="41" spans="2:11" ht="12.75">
      <c r="B41" s="90" t="s">
        <v>46</v>
      </c>
      <c r="C41" s="126">
        <v>3450.96</v>
      </c>
      <c r="D41" s="126">
        <f t="shared" si="4"/>
        <v>0.13999999999987267</v>
      </c>
      <c r="E41" s="91">
        <f>D41*E17</f>
        <v>1119.9999999989814</v>
      </c>
      <c r="F41" s="126">
        <v>1056.22</v>
      </c>
      <c r="G41" s="126">
        <f t="shared" si="0"/>
        <v>0.029999999999972715</v>
      </c>
      <c r="H41" s="91">
        <f>G41*H17</f>
        <v>239.99999999978172</v>
      </c>
      <c r="I41" s="126">
        <f t="shared" si="1"/>
        <v>0.21428571428571427</v>
      </c>
      <c r="J41" s="126">
        <f t="shared" si="2"/>
        <v>0.9778024140774095</v>
      </c>
      <c r="K41" s="119">
        <f t="shared" si="3"/>
        <v>1145.4256850610664</v>
      </c>
    </row>
    <row r="42" spans="2:11" ht="12.75">
      <c r="B42" s="90" t="s">
        <v>47</v>
      </c>
      <c r="C42" s="126">
        <v>3451.1</v>
      </c>
      <c r="D42" s="126">
        <f t="shared" si="4"/>
        <v>0.13999999999987267</v>
      </c>
      <c r="E42" s="91">
        <f>D42*E17</f>
        <v>1119.9999999989814</v>
      </c>
      <c r="F42" s="126">
        <v>1056.25</v>
      </c>
      <c r="G42" s="126">
        <f t="shared" si="0"/>
        <v>0.029999999999972715</v>
      </c>
      <c r="H42" s="91">
        <f>G42*H17</f>
        <v>239.99999999978172</v>
      </c>
      <c r="I42" s="126">
        <f t="shared" si="1"/>
        <v>0.21428571428571427</v>
      </c>
      <c r="J42" s="126">
        <f t="shared" si="2"/>
        <v>0.9778024140774095</v>
      </c>
      <c r="K42" s="119">
        <f t="shared" si="3"/>
        <v>1145.4256850610664</v>
      </c>
    </row>
    <row r="43" spans="2:11" ht="12.75">
      <c r="B43" s="90" t="s">
        <v>48</v>
      </c>
      <c r="C43" s="126">
        <v>3451.24</v>
      </c>
      <c r="D43" s="126">
        <f t="shared" si="4"/>
        <v>0.13999999999987267</v>
      </c>
      <c r="E43" s="91">
        <f>D43*E17</f>
        <v>1119.9999999989814</v>
      </c>
      <c r="F43" s="126">
        <v>1056.28</v>
      </c>
      <c r="G43" s="126">
        <f t="shared" si="0"/>
        <v>0.029999999999972715</v>
      </c>
      <c r="H43" s="91">
        <f>G43*H17</f>
        <v>239.99999999978172</v>
      </c>
      <c r="I43" s="126">
        <f t="shared" si="1"/>
        <v>0.21428571428571427</v>
      </c>
      <c r="J43" s="126">
        <f t="shared" si="2"/>
        <v>0.9778024140774095</v>
      </c>
      <c r="K43" s="119">
        <f t="shared" si="3"/>
        <v>1145.4256850610664</v>
      </c>
    </row>
    <row r="44" spans="2:11" ht="12.75">
      <c r="B44" s="90" t="s">
        <v>49</v>
      </c>
      <c r="C44" s="126">
        <v>3451.37</v>
      </c>
      <c r="D44" s="126">
        <f t="shared" si="4"/>
        <v>0.13000000000010914</v>
      </c>
      <c r="E44" s="91">
        <f>D44*E17</f>
        <v>1040.0000000008731</v>
      </c>
      <c r="F44" s="126">
        <v>1056.31</v>
      </c>
      <c r="G44" s="126">
        <f t="shared" si="0"/>
        <v>0.029999999999972715</v>
      </c>
      <c r="H44" s="91">
        <f>G44*H17</f>
        <v>239.99999999978172</v>
      </c>
      <c r="I44" s="126">
        <f t="shared" si="1"/>
        <v>0.23076923076882716</v>
      </c>
      <c r="J44" s="126">
        <f t="shared" si="2"/>
        <v>0.974391195694706</v>
      </c>
      <c r="K44" s="119">
        <f t="shared" si="3"/>
        <v>1067.3331251309085</v>
      </c>
    </row>
    <row r="45" spans="2:11" ht="13.5" thickBot="1">
      <c r="B45" s="93" t="s">
        <v>50</v>
      </c>
      <c r="C45" s="126">
        <v>3451.48</v>
      </c>
      <c r="D45" s="151">
        <f t="shared" si="4"/>
        <v>0.11000000000012733</v>
      </c>
      <c r="E45" s="94">
        <f>D45*E17</f>
        <v>880.0000000010186</v>
      </c>
      <c r="F45" s="126">
        <v>1056.34</v>
      </c>
      <c r="G45" s="151">
        <f t="shared" si="0"/>
        <v>0.029999999999972715</v>
      </c>
      <c r="H45" s="94">
        <f>G45*H17</f>
        <v>239.99999999978172</v>
      </c>
      <c r="I45" s="151">
        <f t="shared" si="1"/>
        <v>0.272727272726709</v>
      </c>
      <c r="J45" s="151">
        <f t="shared" si="2"/>
        <v>0.9647638212378702</v>
      </c>
      <c r="K45" s="121">
        <f t="shared" si="3"/>
        <v>912.1403400802357</v>
      </c>
    </row>
    <row r="46" spans="2:11" ht="16.5" customHeight="1">
      <c r="B46" s="415" t="s">
        <v>51</v>
      </c>
      <c r="C46" s="497"/>
      <c r="D46" s="497"/>
      <c r="E46" s="500"/>
      <c r="F46" s="425" t="s">
        <v>52</v>
      </c>
      <c r="G46" s="425"/>
      <c r="H46" s="425"/>
      <c r="I46" s="425"/>
      <c r="J46" s="451"/>
      <c r="K46" s="403" t="s">
        <v>53</v>
      </c>
    </row>
    <row r="47" spans="2:11" ht="12.75" customHeight="1">
      <c r="B47" s="430" t="s">
        <v>58</v>
      </c>
      <c r="C47" s="436" t="s">
        <v>54</v>
      </c>
      <c r="D47" s="437"/>
      <c r="E47" s="481" t="s">
        <v>55</v>
      </c>
      <c r="F47" s="478" t="s">
        <v>56</v>
      </c>
      <c r="G47" s="428" t="s">
        <v>59</v>
      </c>
      <c r="H47" s="422" t="s">
        <v>57</v>
      </c>
      <c r="I47" s="442"/>
      <c r="J47" s="443"/>
      <c r="K47" s="420"/>
    </row>
    <row r="48" spans="2:11" ht="13.5" thickBot="1">
      <c r="B48" s="430"/>
      <c r="C48" s="436"/>
      <c r="D48" s="437"/>
      <c r="E48" s="481"/>
      <c r="F48" s="492"/>
      <c r="G48" s="476"/>
      <c r="H48" s="450"/>
      <c r="I48" s="425"/>
      <c r="J48" s="451"/>
      <c r="K48" s="420"/>
    </row>
    <row r="49" spans="2:11" ht="12.75">
      <c r="B49" s="127" t="s">
        <v>63</v>
      </c>
      <c r="C49" s="507">
        <f>SUM(E22:E29)</f>
        <v>4560.00000000131</v>
      </c>
      <c r="D49" s="507"/>
      <c r="E49" s="118">
        <f>SUM(H22:H29)</f>
        <v>1280.0000000006548</v>
      </c>
      <c r="F49" s="118">
        <f>C49/8</f>
        <v>570.0000000001637</v>
      </c>
      <c r="G49" s="146">
        <f>E49/8</f>
        <v>160.00000000008185</v>
      </c>
      <c r="H49" s="510">
        <f>F49/K49</f>
        <v>592.0304046248071</v>
      </c>
      <c r="I49" s="510"/>
      <c r="J49" s="510"/>
      <c r="K49" s="133">
        <f>COS(ATAN(G49/F49))</f>
        <v>0.9627883898317605</v>
      </c>
    </row>
    <row r="50" spans="2:11" ht="12.75">
      <c r="B50" s="129" t="s">
        <v>60</v>
      </c>
      <c r="C50" s="509">
        <f>SUM(E30:E37)</f>
        <v>7039.999999997235</v>
      </c>
      <c r="D50" s="509"/>
      <c r="E50" s="106">
        <f>SUM(H30:H37)</f>
        <v>1599.9999999985448</v>
      </c>
      <c r="F50" s="130">
        <f>C50/8</f>
        <v>879.9999999996544</v>
      </c>
      <c r="G50" s="91">
        <f>E50/8</f>
        <v>199.9999999998181</v>
      </c>
      <c r="H50" s="389">
        <f>F50/K50</f>
        <v>902.4411338139008</v>
      </c>
      <c r="I50" s="389"/>
      <c r="J50" s="389"/>
      <c r="K50" s="134">
        <f>COS(ATAN(G50/F50))</f>
        <v>0.9751328557914846</v>
      </c>
    </row>
    <row r="51" spans="2:11" ht="12.75">
      <c r="B51" s="90" t="s">
        <v>61</v>
      </c>
      <c r="C51" s="509">
        <f>SUM(E38:E45)</f>
        <v>8400.000000001455</v>
      </c>
      <c r="D51" s="509"/>
      <c r="E51" s="106">
        <f>SUM(H38:H45)</f>
        <v>1840.0000000001455</v>
      </c>
      <c r="F51" s="130">
        <f>C51/8</f>
        <v>1050.000000000182</v>
      </c>
      <c r="G51" s="91">
        <f>E51/8</f>
        <v>230.0000000000182</v>
      </c>
      <c r="H51" s="389">
        <f>F51/K51</f>
        <v>1074.8953437430039</v>
      </c>
      <c r="I51" s="389"/>
      <c r="J51" s="389"/>
      <c r="K51" s="134">
        <f>COS(ATAN(G51/F51))</f>
        <v>0.9768392859009591</v>
      </c>
    </row>
    <row r="52" spans="2:11" ht="13.5" thickBot="1">
      <c r="B52" s="93" t="s">
        <v>62</v>
      </c>
      <c r="C52" s="508">
        <f>SUM(E22:E45)</f>
        <v>20000</v>
      </c>
      <c r="D52" s="508"/>
      <c r="E52" s="107">
        <f>SUM(H22:H45)</f>
        <v>4719.999999999345</v>
      </c>
      <c r="F52" s="131">
        <f>C52/24</f>
        <v>833.3333333333334</v>
      </c>
      <c r="G52" s="120">
        <f>E52/24</f>
        <v>196.66666666663937</v>
      </c>
      <c r="H52" s="399">
        <f>F52/K52</f>
        <v>856.2255673724136</v>
      </c>
      <c r="I52" s="399"/>
      <c r="J52" s="399"/>
      <c r="K52" s="135">
        <f>COS(ATAN(G52/F52))</f>
        <v>0.9732637812844903</v>
      </c>
    </row>
    <row r="54" ht="12.75">
      <c r="B54" s="105" t="s">
        <v>135</v>
      </c>
    </row>
    <row r="55" spans="2:6" ht="12.75">
      <c r="B55" s="105" t="s">
        <v>136</v>
      </c>
      <c r="F55" t="s">
        <v>140</v>
      </c>
    </row>
    <row r="56" spans="2:7" ht="12.75">
      <c r="B56" s="467" t="s">
        <v>137</v>
      </c>
      <c r="C56" s="467"/>
      <c r="D56" s="467"/>
      <c r="F56" s="467" t="s">
        <v>141</v>
      </c>
      <c r="G56" s="467"/>
    </row>
    <row r="57" spans="2:6" ht="12.75">
      <c r="B57" s="105" t="s">
        <v>138</v>
      </c>
      <c r="F57" t="s">
        <v>140</v>
      </c>
    </row>
    <row r="58" spans="2:7" ht="12.75">
      <c r="B58" s="467" t="s">
        <v>137</v>
      </c>
      <c r="C58" s="467"/>
      <c r="D58" s="467"/>
      <c r="F58" s="467" t="s">
        <v>141</v>
      </c>
      <c r="G58" s="467"/>
    </row>
    <row r="59" spans="2:6" ht="12.75">
      <c r="B59" s="105" t="s">
        <v>139</v>
      </c>
      <c r="F59" t="s">
        <v>140</v>
      </c>
    </row>
    <row r="60" ht="13.5" thickBot="1"/>
    <row r="61" spans="2:11" ht="16.5" customHeight="1" thickBot="1">
      <c r="B61" s="464" t="s">
        <v>51</v>
      </c>
      <c r="C61" s="465"/>
      <c r="D61" s="465"/>
      <c r="E61" s="466"/>
      <c r="F61" s="446" t="s">
        <v>52</v>
      </c>
      <c r="G61" s="447"/>
      <c r="H61" s="447"/>
      <c r="I61" s="447"/>
      <c r="J61" s="448"/>
      <c r="K61" s="417" t="s">
        <v>53</v>
      </c>
    </row>
    <row r="62" spans="2:11" ht="18" customHeight="1">
      <c r="B62" s="452" t="s">
        <v>58</v>
      </c>
      <c r="C62" s="436" t="s">
        <v>54</v>
      </c>
      <c r="D62" s="437"/>
      <c r="E62" s="454" t="s">
        <v>55</v>
      </c>
      <c r="F62" s="456" t="s">
        <v>56</v>
      </c>
      <c r="G62" s="468" t="s">
        <v>131</v>
      </c>
      <c r="H62" s="449" t="s">
        <v>57</v>
      </c>
      <c r="I62" s="434"/>
      <c r="J62" s="435"/>
      <c r="K62" s="420"/>
    </row>
    <row r="63" spans="2:11" ht="17.25" customHeight="1">
      <c r="B63" s="452"/>
      <c r="C63" s="436"/>
      <c r="D63" s="437"/>
      <c r="E63" s="454"/>
      <c r="F63" s="457"/>
      <c r="G63" s="469"/>
      <c r="H63" s="450"/>
      <c r="I63" s="425"/>
      <c r="J63" s="451"/>
      <c r="K63" s="420"/>
    </row>
    <row r="64" spans="2:11" ht="18" customHeight="1" thickBot="1">
      <c r="B64" s="453"/>
      <c r="C64" s="438"/>
      <c r="D64" s="439"/>
      <c r="E64" s="455"/>
      <c r="F64" s="458"/>
      <c r="G64" s="470"/>
      <c r="H64" s="423"/>
      <c r="I64" s="444"/>
      <c r="J64" s="445"/>
      <c r="K64" s="421"/>
    </row>
    <row r="65" spans="2:11" s="99" customFormat="1" ht="12" customHeight="1">
      <c r="B65" s="127" t="s">
        <v>190</v>
      </c>
      <c r="C65" s="391">
        <f>SUM(E21:E25)</f>
        <v>2240.0000000016007</v>
      </c>
      <c r="D65" s="392"/>
      <c r="E65" s="96">
        <f>SUM(H21:H25)</f>
        <v>639.9999999994179</v>
      </c>
      <c r="F65" s="328">
        <f aca="true" t="shared" si="5" ref="F65:F70">C65/4</f>
        <v>560.0000000004002</v>
      </c>
      <c r="G65" s="98">
        <f aca="true" t="shared" si="6" ref="G65:G70">E65/4</f>
        <v>159.99999999985448</v>
      </c>
      <c r="H65" s="471">
        <f>F65/K65</f>
        <v>582.4087911427862</v>
      </c>
      <c r="I65" s="472"/>
      <c r="J65" s="473"/>
      <c r="K65" s="163">
        <f>COS(ATAN(G65/F65))</f>
        <v>0.9615239476409411</v>
      </c>
    </row>
    <row r="66" spans="2:11" s="99" customFormat="1" ht="12" customHeight="1">
      <c r="B66" s="129" t="s">
        <v>191</v>
      </c>
      <c r="C66" s="396">
        <f>SUM(E26:E29)</f>
        <v>2319.999999999709</v>
      </c>
      <c r="D66" s="388"/>
      <c r="E66" s="100">
        <f>SUM(H26:H29)</f>
        <v>640.0000000012369</v>
      </c>
      <c r="F66" s="328">
        <f t="shared" si="5"/>
        <v>579.9999999999272</v>
      </c>
      <c r="G66" s="98">
        <f t="shared" si="6"/>
        <v>160.00000000030923</v>
      </c>
      <c r="H66" s="389">
        <f aca="true" t="shared" si="7" ref="H66:H71">F66/K66</f>
        <v>601.664358259665</v>
      </c>
      <c r="I66" s="389"/>
      <c r="J66" s="390"/>
      <c r="K66" s="163">
        <f aca="true" t="shared" si="8" ref="K66:K71">COS(ATAN(G66/F66))</f>
        <v>0.9639926182059334</v>
      </c>
    </row>
    <row r="67" spans="2:11" s="99" customFormat="1" ht="12" customHeight="1">
      <c r="B67" s="129" t="s">
        <v>192</v>
      </c>
      <c r="C67" s="396">
        <f>SUM(E30:E33)</f>
        <v>3439.9999999986903</v>
      </c>
      <c r="D67" s="388"/>
      <c r="E67" s="100">
        <f>SUM(H30:H33)</f>
        <v>799.9999999992724</v>
      </c>
      <c r="F67" s="328">
        <f t="shared" si="5"/>
        <v>859.9999999996726</v>
      </c>
      <c r="G67" s="98">
        <f t="shared" si="6"/>
        <v>199.9999999998181</v>
      </c>
      <c r="H67" s="389">
        <f t="shared" si="7"/>
        <v>882.9496021854046</v>
      </c>
      <c r="I67" s="389"/>
      <c r="J67" s="390"/>
      <c r="K67" s="163">
        <f t="shared" si="8"/>
        <v>0.9740080270392228</v>
      </c>
    </row>
    <row r="68" spans="2:11" s="99" customFormat="1" ht="12" customHeight="1">
      <c r="B68" s="129" t="s">
        <v>193</v>
      </c>
      <c r="C68" s="396">
        <f>SUM(E34:E37)</f>
        <v>3599.999999998545</v>
      </c>
      <c r="D68" s="388"/>
      <c r="E68" s="100">
        <f>SUM(H34:H37)</f>
        <v>799.9999999992724</v>
      </c>
      <c r="F68" s="328">
        <f t="shared" si="5"/>
        <v>899.9999999996362</v>
      </c>
      <c r="G68" s="98">
        <f t="shared" si="6"/>
        <v>199.9999999998181</v>
      </c>
      <c r="H68" s="389">
        <f t="shared" si="7"/>
        <v>921.9544457288941</v>
      </c>
      <c r="I68" s="389"/>
      <c r="J68" s="390"/>
      <c r="K68" s="163">
        <f t="shared" si="8"/>
        <v>0.9761870601839759</v>
      </c>
    </row>
    <row r="69" spans="2:11" s="99" customFormat="1" ht="12" customHeight="1">
      <c r="B69" s="129" t="s">
        <v>194</v>
      </c>
      <c r="C69" s="396">
        <f>SUM(E38:E41)</f>
        <v>4240.000000001601</v>
      </c>
      <c r="D69" s="388"/>
      <c r="E69" s="100">
        <f>SUM(H38:H41)</f>
        <v>880.0000000010186</v>
      </c>
      <c r="F69" s="328">
        <f t="shared" si="5"/>
        <v>1060.0000000004002</v>
      </c>
      <c r="G69" s="98">
        <f t="shared" si="6"/>
        <v>220.00000000025466</v>
      </c>
      <c r="H69" s="389">
        <f t="shared" si="7"/>
        <v>1082.5894882183923</v>
      </c>
      <c r="I69" s="389"/>
      <c r="J69" s="390"/>
      <c r="K69" s="163">
        <f t="shared" si="8"/>
        <v>0.9791338374667138</v>
      </c>
    </row>
    <row r="70" spans="2:11" s="99" customFormat="1" ht="12" customHeight="1">
      <c r="B70" s="90" t="s">
        <v>195</v>
      </c>
      <c r="C70" s="396">
        <f>SUM(E42:E45)</f>
        <v>4159.9999999998545</v>
      </c>
      <c r="D70" s="388"/>
      <c r="E70" s="100">
        <f>SUM(H42:H45)</f>
        <v>959.9999999991269</v>
      </c>
      <c r="F70" s="328">
        <f t="shared" si="5"/>
        <v>1039.9999999999636</v>
      </c>
      <c r="G70" s="98">
        <f t="shared" si="6"/>
        <v>239.99999999978172</v>
      </c>
      <c r="H70" s="389">
        <f t="shared" si="7"/>
        <v>1067.3331251300222</v>
      </c>
      <c r="I70" s="389"/>
      <c r="J70" s="390"/>
      <c r="K70" s="163">
        <f t="shared" si="8"/>
        <v>0.9743911956946629</v>
      </c>
    </row>
    <row r="71" spans="2:11" s="273" customFormat="1" ht="15.75" customHeight="1" thickBot="1">
      <c r="B71" s="268" t="s">
        <v>62</v>
      </c>
      <c r="C71" s="459">
        <f>SUM(C65:D70)</f>
        <v>20000</v>
      </c>
      <c r="D71" s="460"/>
      <c r="E71" s="269">
        <f>SUM(E65:E70)</f>
        <v>4719.999999999345</v>
      </c>
      <c r="F71" s="278">
        <f>C71/24</f>
        <v>833.3333333333334</v>
      </c>
      <c r="G71" s="279">
        <f>E71/24</f>
        <v>196.66666666663937</v>
      </c>
      <c r="H71" s="461">
        <f t="shared" si="7"/>
        <v>856.2255673724136</v>
      </c>
      <c r="I71" s="462"/>
      <c r="J71" s="463"/>
      <c r="K71" s="272">
        <f t="shared" si="8"/>
        <v>0.9732637812844903</v>
      </c>
    </row>
  </sheetData>
  <sheetProtection/>
  <mergeCells count="49">
    <mergeCell ref="H4:K4"/>
    <mergeCell ref="C71:D71"/>
    <mergeCell ref="H71:J71"/>
    <mergeCell ref="C69:D69"/>
    <mergeCell ref="H69:J69"/>
    <mergeCell ref="C70:D70"/>
    <mergeCell ref="H70:J70"/>
    <mergeCell ref="C67:D67"/>
    <mergeCell ref="H67:J67"/>
    <mergeCell ref="C68:D68"/>
    <mergeCell ref="H68:J68"/>
    <mergeCell ref="C65:D65"/>
    <mergeCell ref="H65:J65"/>
    <mergeCell ref="C66:D66"/>
    <mergeCell ref="H66:J66"/>
    <mergeCell ref="B62:B64"/>
    <mergeCell ref="C62:D64"/>
    <mergeCell ref="E62:E64"/>
    <mergeCell ref="F62:F64"/>
    <mergeCell ref="G62:G64"/>
    <mergeCell ref="H62:J64"/>
    <mergeCell ref="K14:K20"/>
    <mergeCell ref="H47:J48"/>
    <mergeCell ref="F46:J46"/>
    <mergeCell ref="K61:K64"/>
    <mergeCell ref="I14:I20"/>
    <mergeCell ref="J14:J20"/>
    <mergeCell ref="F47:F48"/>
    <mergeCell ref="G47:G48"/>
    <mergeCell ref="B14:B20"/>
    <mergeCell ref="C47:D48"/>
    <mergeCell ref="B47:B48"/>
    <mergeCell ref="B46:E46"/>
    <mergeCell ref="E47:E48"/>
    <mergeCell ref="K46:K48"/>
    <mergeCell ref="C49:D49"/>
    <mergeCell ref="C52:D52"/>
    <mergeCell ref="H50:J50"/>
    <mergeCell ref="H51:J51"/>
    <mergeCell ref="H52:J52"/>
    <mergeCell ref="H49:J49"/>
    <mergeCell ref="C50:D50"/>
    <mergeCell ref="C51:D51"/>
    <mergeCell ref="F61:J61"/>
    <mergeCell ref="B56:D56"/>
    <mergeCell ref="F56:G56"/>
    <mergeCell ref="B58:D58"/>
    <mergeCell ref="F58:G58"/>
    <mergeCell ref="B61:E61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60" min="1" max="1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5"/>
  </sheetPr>
  <dimension ref="B2:K70"/>
  <sheetViews>
    <sheetView view="pageBreakPreview" zoomScaleSheetLayoutView="100" zoomScalePageLayoutView="0" workbookViewId="0" topLeftCell="A1">
      <selection activeCell="L1" sqref="L1:T16384"/>
    </sheetView>
  </sheetViews>
  <sheetFormatPr defaultColWidth="9.140625" defaultRowHeight="12.75"/>
  <cols>
    <col min="1" max="1" width="1.8515625" style="0" customWidth="1"/>
    <col min="2" max="2" width="6.00390625" style="0" customWidth="1"/>
    <col min="3" max="3" width="9.421875" style="0" bestFit="1" customWidth="1"/>
    <col min="4" max="4" width="7.57421875" style="0" customWidth="1"/>
    <col min="5" max="5" width="11.00390625" style="0" customWidth="1"/>
    <col min="6" max="6" width="11.421875" style="0" bestFit="1" customWidth="1"/>
    <col min="7" max="7" width="8.57421875" style="0" customWidth="1"/>
    <col min="8" max="8" width="11.00390625" style="0" customWidth="1"/>
    <col min="9" max="9" width="6.00390625" style="0" customWidth="1"/>
    <col min="10" max="10" width="5.00390625" style="0" customWidth="1"/>
  </cols>
  <sheetData>
    <row r="2" spans="2:11" ht="13.5" customHeight="1">
      <c r="B2" s="65" t="s">
        <v>196</v>
      </c>
      <c r="H2" t="s">
        <v>151</v>
      </c>
      <c r="J2" s="1"/>
      <c r="K2" s="172">
        <v>47</v>
      </c>
    </row>
    <row r="3" spans="2:11" ht="13.5" customHeight="1">
      <c r="B3" s="64" t="s">
        <v>125</v>
      </c>
      <c r="H3" t="s">
        <v>148</v>
      </c>
      <c r="J3" s="1"/>
      <c r="K3" s="172" t="s">
        <v>121</v>
      </c>
    </row>
    <row r="4" spans="2:11" ht="13.5" customHeight="1">
      <c r="B4" t="s">
        <v>126</v>
      </c>
      <c r="H4" t="s">
        <v>146</v>
      </c>
      <c r="J4" s="1"/>
      <c r="K4" s="172">
        <v>23</v>
      </c>
    </row>
    <row r="5" spans="2:11" ht="13.5" customHeight="1">
      <c r="B5" t="s">
        <v>127</v>
      </c>
      <c r="H5" t="s">
        <v>147</v>
      </c>
      <c r="K5" s="1"/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129</v>
      </c>
      <c r="F9" s="1" t="s">
        <v>269</v>
      </c>
    </row>
    <row r="11" ht="12.75">
      <c r="E11" t="s">
        <v>7</v>
      </c>
    </row>
    <row r="12" ht="13.5" thickBot="1">
      <c r="B12" t="s">
        <v>179</v>
      </c>
    </row>
    <row r="13" spans="2:11" ht="13.5" customHeight="1">
      <c r="B13" s="417" t="s">
        <v>25</v>
      </c>
      <c r="C13" s="3" t="s">
        <v>9</v>
      </c>
      <c r="D13" s="4"/>
      <c r="E13" s="292" t="s">
        <v>197</v>
      </c>
      <c r="F13" s="3" t="s">
        <v>16</v>
      </c>
      <c r="G13" s="4"/>
      <c r="H13" s="292" t="s">
        <v>197</v>
      </c>
      <c r="I13" s="550" t="s">
        <v>20</v>
      </c>
      <c r="J13" s="395" t="s">
        <v>21</v>
      </c>
      <c r="K13" s="385" t="s">
        <v>24</v>
      </c>
    </row>
    <row r="14" spans="2:11" ht="12.75">
      <c r="B14" s="420"/>
      <c r="C14" s="6" t="s">
        <v>10</v>
      </c>
      <c r="D14" s="7"/>
      <c r="E14" s="8"/>
      <c r="F14" s="6" t="s">
        <v>17</v>
      </c>
      <c r="G14" s="7"/>
      <c r="H14" s="8"/>
      <c r="I14" s="477"/>
      <c r="J14" s="383"/>
      <c r="K14" s="386"/>
    </row>
    <row r="15" spans="2:11" ht="12.75">
      <c r="B15" s="420"/>
      <c r="C15" s="6" t="s">
        <v>11</v>
      </c>
      <c r="D15" s="9"/>
      <c r="E15" s="8"/>
      <c r="F15" s="6" t="s">
        <v>18</v>
      </c>
      <c r="G15" s="7"/>
      <c r="H15" s="8"/>
      <c r="I15" s="477"/>
      <c r="J15" s="383"/>
      <c r="K15" s="386"/>
    </row>
    <row r="16" spans="2:11" ht="12.75">
      <c r="B16" s="420"/>
      <c r="C16" s="23" t="s">
        <v>64</v>
      </c>
      <c r="D16" s="24"/>
      <c r="E16" s="31">
        <v>8000</v>
      </c>
      <c r="F16" s="6" t="s">
        <v>19</v>
      </c>
      <c r="G16" s="7"/>
      <c r="H16" s="32">
        <v>8000</v>
      </c>
      <c r="I16" s="477"/>
      <c r="J16" s="383"/>
      <c r="K16" s="386"/>
    </row>
    <row r="17" spans="2:11" ht="12.75">
      <c r="B17" s="420"/>
      <c r="C17" s="77" t="s">
        <v>12</v>
      </c>
      <c r="D17" s="20" t="s">
        <v>14</v>
      </c>
      <c r="E17" s="78" t="s">
        <v>22</v>
      </c>
      <c r="F17" s="77" t="s">
        <v>12</v>
      </c>
      <c r="G17" s="20" t="s">
        <v>14</v>
      </c>
      <c r="H17" s="78" t="s">
        <v>22</v>
      </c>
      <c r="I17" s="477"/>
      <c r="J17" s="383"/>
      <c r="K17" s="386"/>
    </row>
    <row r="18" spans="2:11" ht="12.75">
      <c r="B18" s="420"/>
      <c r="C18" s="79" t="s">
        <v>13</v>
      </c>
      <c r="D18" s="21" t="s">
        <v>12</v>
      </c>
      <c r="E18" s="80" t="s">
        <v>23</v>
      </c>
      <c r="F18" s="79" t="s">
        <v>13</v>
      </c>
      <c r="G18" s="21" t="s">
        <v>12</v>
      </c>
      <c r="H18" s="80" t="s">
        <v>23</v>
      </c>
      <c r="I18" s="477"/>
      <c r="J18" s="383"/>
      <c r="K18" s="386"/>
    </row>
    <row r="19" spans="2:11" ht="13.5" thickBot="1">
      <c r="B19" s="420"/>
      <c r="C19" s="81"/>
      <c r="D19" s="10"/>
      <c r="E19" s="82" t="s">
        <v>15</v>
      </c>
      <c r="F19" s="81"/>
      <c r="G19" s="10"/>
      <c r="H19" s="82" t="s">
        <v>15</v>
      </c>
      <c r="I19" s="477"/>
      <c r="J19" s="383"/>
      <c r="K19" s="386"/>
    </row>
    <row r="20" spans="2:11" ht="12.75">
      <c r="B20" s="84" t="s">
        <v>26</v>
      </c>
      <c r="C20" s="329">
        <v>1951.243</v>
      </c>
      <c r="D20" s="85"/>
      <c r="E20" s="86"/>
      <c r="F20" s="333">
        <v>771.56</v>
      </c>
      <c r="G20" s="85"/>
      <c r="H20" s="87"/>
      <c r="I20" s="84"/>
      <c r="J20" s="85"/>
      <c r="K20" s="237"/>
    </row>
    <row r="21" spans="2:11" ht="12.75">
      <c r="B21" s="90" t="s">
        <v>27</v>
      </c>
      <c r="C21" s="330">
        <v>1951.292</v>
      </c>
      <c r="D21" s="280">
        <f>C21-C20</f>
        <v>0.04899999999997817</v>
      </c>
      <c r="E21" s="312">
        <f>D21*E16</f>
        <v>391.9999999998254</v>
      </c>
      <c r="F21" s="334">
        <v>771.581</v>
      </c>
      <c r="G21" s="280">
        <f aca="true" t="shared" si="0" ref="G21:G44">F21-F20</f>
        <v>0.02100000000007185</v>
      </c>
      <c r="H21" s="312">
        <f>G21*H16</f>
        <v>168.0000000005748</v>
      </c>
      <c r="I21" s="161">
        <f aca="true" t="shared" si="1" ref="I21:I44">H21/E21</f>
        <v>0.42857142857308583</v>
      </c>
      <c r="J21" s="126">
        <f aca="true" t="shared" si="2" ref="J21:J44">COS(ATAN(I21))</f>
        <v>0.9191450300175064</v>
      </c>
      <c r="K21" s="119">
        <f aca="true" t="shared" si="3" ref="K21:K44">E21/J21</f>
        <v>426.48329392844477</v>
      </c>
    </row>
    <row r="22" spans="2:11" ht="12.75">
      <c r="B22" s="90" t="s">
        <v>28</v>
      </c>
      <c r="C22" s="330">
        <v>1951.339</v>
      </c>
      <c r="D22" s="280">
        <f aca="true" t="shared" si="4" ref="D22:D44">C22-C21</f>
        <v>0.047000000000025466</v>
      </c>
      <c r="E22" s="312">
        <f>D22*E16</f>
        <v>376.0000000002037</v>
      </c>
      <c r="F22" s="334">
        <v>771.601</v>
      </c>
      <c r="G22" s="280">
        <f t="shared" si="0"/>
        <v>0.01999999999998181</v>
      </c>
      <c r="H22" s="312">
        <f>G22*H16</f>
        <v>159.99999999985448</v>
      </c>
      <c r="I22" s="161">
        <f t="shared" si="1"/>
        <v>0.42553191489299946</v>
      </c>
      <c r="J22" s="126">
        <f t="shared" si="2"/>
        <v>0.9201546356287832</v>
      </c>
      <c r="K22" s="119">
        <f t="shared" si="3"/>
        <v>408.62696925203875</v>
      </c>
    </row>
    <row r="23" spans="2:11" ht="12.75">
      <c r="B23" s="90" t="s">
        <v>29</v>
      </c>
      <c r="C23" s="330">
        <v>1951.384</v>
      </c>
      <c r="D23" s="280">
        <f t="shared" si="4"/>
        <v>0.04500000000007276</v>
      </c>
      <c r="E23" s="312">
        <f>D23*E16</f>
        <v>360.0000000005821</v>
      </c>
      <c r="F23" s="334">
        <v>771.621</v>
      </c>
      <c r="G23" s="280">
        <f t="shared" si="0"/>
        <v>0.01999999999998181</v>
      </c>
      <c r="H23" s="312">
        <f>G23*H16</f>
        <v>159.99999999985448</v>
      </c>
      <c r="I23" s="161">
        <f t="shared" si="1"/>
        <v>0.4444444444433216</v>
      </c>
      <c r="J23" s="126">
        <f t="shared" si="2"/>
        <v>0.913811548620638</v>
      </c>
      <c r="K23" s="119">
        <f t="shared" si="3"/>
        <v>393.954312072317</v>
      </c>
    </row>
    <row r="24" spans="2:11" ht="12.75">
      <c r="B24" s="90" t="s">
        <v>30</v>
      </c>
      <c r="C24" s="330">
        <v>1951.429</v>
      </c>
      <c r="D24" s="280">
        <f t="shared" si="4"/>
        <v>0.04500000000007276</v>
      </c>
      <c r="E24" s="312">
        <f>D24*E16</f>
        <v>360.0000000005821</v>
      </c>
      <c r="F24" s="334">
        <v>771.641</v>
      </c>
      <c r="G24" s="280">
        <f t="shared" si="0"/>
        <v>0.01999999999998181</v>
      </c>
      <c r="H24" s="312">
        <f>G24*H16</f>
        <v>159.99999999985448</v>
      </c>
      <c r="I24" s="161">
        <f t="shared" si="1"/>
        <v>0.4444444444433216</v>
      </c>
      <c r="J24" s="126">
        <f t="shared" si="2"/>
        <v>0.913811548620638</v>
      </c>
      <c r="K24" s="119">
        <f t="shared" si="3"/>
        <v>393.954312072317</v>
      </c>
    </row>
    <row r="25" spans="2:11" ht="12.75">
      <c r="B25" s="90" t="s">
        <v>31</v>
      </c>
      <c r="C25" s="330">
        <v>1951.474</v>
      </c>
      <c r="D25" s="280">
        <f t="shared" si="4"/>
        <v>0.044999999999845386</v>
      </c>
      <c r="E25" s="312">
        <f>D25*E16</f>
        <v>359.9999999987631</v>
      </c>
      <c r="F25" s="334">
        <v>771.661</v>
      </c>
      <c r="G25" s="280">
        <f t="shared" si="0"/>
        <v>0.01999999999998181</v>
      </c>
      <c r="H25" s="312">
        <f>G25*H16</f>
        <v>159.99999999985448</v>
      </c>
      <c r="I25" s="161">
        <f t="shared" si="1"/>
        <v>0.4444444444455673</v>
      </c>
      <c r="J25" s="126">
        <f t="shared" si="2"/>
        <v>0.9138115486198763</v>
      </c>
      <c r="K25" s="119">
        <f t="shared" si="3"/>
        <v>393.9543120706548</v>
      </c>
    </row>
    <row r="26" spans="2:11" ht="12.75">
      <c r="B26" s="90" t="s">
        <v>32</v>
      </c>
      <c r="C26" s="331">
        <v>1951.524</v>
      </c>
      <c r="D26" s="280">
        <f t="shared" si="4"/>
        <v>0.049999999999954525</v>
      </c>
      <c r="E26" s="312">
        <f>D26*E16</f>
        <v>399.9999999996362</v>
      </c>
      <c r="F26" s="373" t="s">
        <v>265</v>
      </c>
      <c r="G26" s="280">
        <f t="shared" si="0"/>
        <v>0.023000000000024556</v>
      </c>
      <c r="H26" s="312">
        <f>G26*H16</f>
        <v>184.00000000019645</v>
      </c>
      <c r="I26" s="161">
        <f t="shared" si="1"/>
        <v>0.4600000000009095</v>
      </c>
      <c r="J26" s="126">
        <f t="shared" si="2"/>
        <v>0.9084904526782609</v>
      </c>
      <c r="K26" s="119">
        <f t="shared" si="3"/>
        <v>440.290812985896</v>
      </c>
    </row>
    <row r="27" spans="2:11" ht="12.75">
      <c r="B27" s="90" t="s">
        <v>33</v>
      </c>
      <c r="C27" s="330">
        <v>1951.58</v>
      </c>
      <c r="D27" s="280">
        <f t="shared" si="4"/>
        <v>0.05600000000004002</v>
      </c>
      <c r="E27" s="312">
        <f>D27*E16</f>
        <v>448.00000000032014</v>
      </c>
      <c r="F27" s="334">
        <v>771.707</v>
      </c>
      <c r="G27" s="280">
        <f t="shared" si="0"/>
        <v>0.023000000000024556</v>
      </c>
      <c r="H27" s="312">
        <f>G27*H16</f>
        <v>184.00000000019645</v>
      </c>
      <c r="I27" s="161">
        <f t="shared" si="1"/>
        <v>0.41071428571443075</v>
      </c>
      <c r="J27" s="126">
        <f t="shared" si="2"/>
        <v>0.9250198183784057</v>
      </c>
      <c r="K27" s="119">
        <f t="shared" si="3"/>
        <v>484.3139477656607</v>
      </c>
    </row>
    <row r="28" spans="2:11" ht="12.75">
      <c r="B28" s="90" t="s">
        <v>34</v>
      </c>
      <c r="C28" s="330">
        <v>1951.647</v>
      </c>
      <c r="D28" s="280">
        <f t="shared" si="4"/>
        <v>0.06700000000000728</v>
      </c>
      <c r="E28" s="312">
        <f>D28*E16</f>
        <v>536.0000000000582</v>
      </c>
      <c r="F28" s="334">
        <v>771.736</v>
      </c>
      <c r="G28" s="280">
        <f t="shared" si="0"/>
        <v>0.028999999999996362</v>
      </c>
      <c r="H28" s="312">
        <f>G28*H16</f>
        <v>231.9999999999709</v>
      </c>
      <c r="I28" s="161">
        <f t="shared" si="1"/>
        <v>0.4328358208954211</v>
      </c>
      <c r="J28" s="126">
        <f t="shared" si="2"/>
        <v>0.9177221168073485</v>
      </c>
      <c r="K28" s="119">
        <f t="shared" si="3"/>
        <v>584.0547919502492</v>
      </c>
    </row>
    <row r="29" spans="2:11" ht="12.75">
      <c r="B29" s="90" t="s">
        <v>35</v>
      </c>
      <c r="C29" s="330">
        <v>1951.717</v>
      </c>
      <c r="D29" s="280">
        <f t="shared" si="4"/>
        <v>0.07000000000016371</v>
      </c>
      <c r="E29" s="312">
        <f>D29*E16</f>
        <v>560.0000000013097</v>
      </c>
      <c r="F29" s="334">
        <v>771.765</v>
      </c>
      <c r="G29" s="280">
        <f t="shared" si="0"/>
        <v>0.028999999999996362</v>
      </c>
      <c r="H29" s="312">
        <f>G29*H16</f>
        <v>231.9999999999709</v>
      </c>
      <c r="I29" s="161">
        <f t="shared" si="1"/>
        <v>0.4142857142846934</v>
      </c>
      <c r="J29" s="126">
        <f t="shared" si="2"/>
        <v>0.92385596360669</v>
      </c>
      <c r="K29" s="119">
        <f t="shared" si="3"/>
        <v>606.1550956656665</v>
      </c>
    </row>
    <row r="30" spans="2:11" ht="12.75">
      <c r="B30" s="90" t="s">
        <v>36</v>
      </c>
      <c r="C30" s="330">
        <v>1951.788</v>
      </c>
      <c r="D30" s="280">
        <f t="shared" si="4"/>
        <v>0.07099999999991269</v>
      </c>
      <c r="E30" s="312">
        <f>D30*E16</f>
        <v>567.9999999993015</v>
      </c>
      <c r="F30" s="334">
        <v>771.792</v>
      </c>
      <c r="G30" s="280">
        <f t="shared" si="0"/>
        <v>0.027000000000043656</v>
      </c>
      <c r="H30" s="312">
        <f>G30*H16</f>
        <v>216.00000000034925</v>
      </c>
      <c r="I30" s="161">
        <f t="shared" si="1"/>
        <v>0.3802816901419276</v>
      </c>
      <c r="J30" s="126">
        <f t="shared" si="2"/>
        <v>0.9346961248198642</v>
      </c>
      <c r="K30" s="119">
        <f t="shared" si="3"/>
        <v>607.6841284741254</v>
      </c>
    </row>
    <row r="31" spans="2:11" ht="12.75">
      <c r="B31" s="90" t="s">
        <v>37</v>
      </c>
      <c r="C31" s="330">
        <v>1951.86</v>
      </c>
      <c r="D31" s="280">
        <f t="shared" si="4"/>
        <v>0.07199999999988904</v>
      </c>
      <c r="E31" s="312">
        <f>D31*E16</f>
        <v>575.9999999991123</v>
      </c>
      <c r="F31" s="334">
        <v>771.818</v>
      </c>
      <c r="G31" s="280">
        <f t="shared" si="0"/>
        <v>0.025999999999953616</v>
      </c>
      <c r="H31" s="312">
        <f>G31*H16</f>
        <v>207.99999999962893</v>
      </c>
      <c r="I31" s="161">
        <f t="shared" si="1"/>
        <v>0.3611111111110234</v>
      </c>
      <c r="J31" s="126">
        <f t="shared" si="2"/>
        <v>0.9405538996917219</v>
      </c>
      <c r="K31" s="119">
        <f t="shared" si="3"/>
        <v>612.4050946871874</v>
      </c>
    </row>
    <row r="32" spans="2:11" ht="12.75">
      <c r="B32" s="90" t="s">
        <v>38</v>
      </c>
      <c r="C32" s="330">
        <v>1951.933</v>
      </c>
      <c r="D32" s="280">
        <f t="shared" si="4"/>
        <v>0.07300000000009277</v>
      </c>
      <c r="E32" s="312">
        <f>D32*E16</f>
        <v>584.0000000007421</v>
      </c>
      <c r="F32" s="334">
        <v>771.845</v>
      </c>
      <c r="G32" s="280">
        <f t="shared" si="0"/>
        <v>0.027000000000043656</v>
      </c>
      <c r="H32" s="312">
        <f>G32*H16</f>
        <v>216.00000000034925</v>
      </c>
      <c r="I32" s="161">
        <f t="shared" si="1"/>
        <v>0.3698630136987581</v>
      </c>
      <c r="J32" s="126">
        <f t="shared" si="2"/>
        <v>0.9379036492090553</v>
      </c>
      <c r="K32" s="119">
        <f t="shared" si="3"/>
        <v>622.6652391140987</v>
      </c>
    </row>
    <row r="33" spans="2:11" ht="12.75">
      <c r="B33" s="90" t="s">
        <v>39</v>
      </c>
      <c r="C33" s="374" t="s">
        <v>264</v>
      </c>
      <c r="D33" s="280">
        <f t="shared" si="4"/>
        <v>0.07099999999991269</v>
      </c>
      <c r="E33" s="312">
        <f>D33*E16</f>
        <v>567.9999999993015</v>
      </c>
      <c r="F33" s="334">
        <v>771.872</v>
      </c>
      <c r="G33" s="280">
        <f t="shared" si="0"/>
        <v>0.02699999999992997</v>
      </c>
      <c r="H33" s="312">
        <f>G33*H16</f>
        <v>215.99999999943975</v>
      </c>
      <c r="I33" s="161">
        <f t="shared" si="1"/>
        <v>0.38028169014032637</v>
      </c>
      <c r="J33" s="126">
        <f t="shared" si="2"/>
        <v>0.9346961248203614</v>
      </c>
      <c r="K33" s="119">
        <f t="shared" si="3"/>
        <v>607.6841284738022</v>
      </c>
    </row>
    <row r="34" spans="2:11" ht="12.75">
      <c r="B34" s="90" t="s">
        <v>40</v>
      </c>
      <c r="C34" s="330">
        <v>1952.074</v>
      </c>
      <c r="D34" s="280">
        <f t="shared" si="4"/>
        <v>0.07000000000016371</v>
      </c>
      <c r="E34" s="312">
        <f>D34*E16</f>
        <v>560.0000000013097</v>
      </c>
      <c r="F34" s="334">
        <v>771.899</v>
      </c>
      <c r="G34" s="280">
        <f t="shared" si="0"/>
        <v>0.027000000000043656</v>
      </c>
      <c r="H34" s="312">
        <f>G34*H16</f>
        <v>216.00000000034925</v>
      </c>
      <c r="I34" s="161">
        <f t="shared" si="1"/>
        <v>0.3857142857140073</v>
      </c>
      <c r="J34" s="126">
        <f t="shared" si="2"/>
        <v>0.9330016583644066</v>
      </c>
      <c r="K34" s="119">
        <f t="shared" si="3"/>
        <v>600.2132954222338</v>
      </c>
    </row>
    <row r="35" spans="2:11" ht="12.75">
      <c r="B35" s="90" t="s">
        <v>41</v>
      </c>
      <c r="C35" s="330">
        <v>1952.143</v>
      </c>
      <c r="D35" s="280">
        <f t="shared" si="4"/>
        <v>0.06899999999995998</v>
      </c>
      <c r="E35" s="312">
        <f>D35*E16</f>
        <v>551.9999999996799</v>
      </c>
      <c r="F35" s="334">
        <v>771.926</v>
      </c>
      <c r="G35" s="280">
        <f t="shared" si="0"/>
        <v>0.027000000000043656</v>
      </c>
      <c r="H35" s="312">
        <f>G35*H16</f>
        <v>216.00000000034925</v>
      </c>
      <c r="I35" s="161">
        <f t="shared" si="1"/>
        <v>0.3913043478269466</v>
      </c>
      <c r="J35" s="126">
        <f t="shared" si="2"/>
        <v>0.9312427797054817</v>
      </c>
      <c r="K35" s="119">
        <f t="shared" si="3"/>
        <v>592.7562736907956</v>
      </c>
    </row>
    <row r="36" spans="2:11" ht="12.75">
      <c r="B36" s="90" t="s">
        <v>42</v>
      </c>
      <c r="C36" s="330">
        <v>1952.211</v>
      </c>
      <c r="D36" s="280">
        <f t="shared" si="4"/>
        <v>0.06799999999998363</v>
      </c>
      <c r="E36" s="312">
        <f>D36*E16</f>
        <v>543.999999999869</v>
      </c>
      <c r="F36" s="373" t="s">
        <v>266</v>
      </c>
      <c r="G36" s="280">
        <f t="shared" si="0"/>
        <v>0.025999999999953616</v>
      </c>
      <c r="H36" s="312">
        <f>G36*H16</f>
        <v>207.99999999962893</v>
      </c>
      <c r="I36" s="161">
        <f t="shared" si="1"/>
        <v>0.38235294117588053</v>
      </c>
      <c r="J36" s="126">
        <f t="shared" si="2"/>
        <v>0.9340518348512692</v>
      </c>
      <c r="K36" s="119">
        <f t="shared" si="3"/>
        <v>582.4087911421866</v>
      </c>
    </row>
    <row r="37" spans="2:11" ht="12.75">
      <c r="B37" s="90" t="s">
        <v>43</v>
      </c>
      <c r="C37" s="330">
        <v>1952.28</v>
      </c>
      <c r="D37" s="280">
        <f t="shared" si="4"/>
        <v>0.06899999999995998</v>
      </c>
      <c r="E37" s="312">
        <f>D37*E16</f>
        <v>551.9999999996799</v>
      </c>
      <c r="F37" s="334">
        <v>771.98</v>
      </c>
      <c r="G37" s="280">
        <f t="shared" si="0"/>
        <v>0.02800000000002001</v>
      </c>
      <c r="H37" s="312">
        <f>G37*H16</f>
        <v>224.00000000016007</v>
      </c>
      <c r="I37" s="161">
        <f t="shared" si="1"/>
        <v>0.4057971014498007</v>
      </c>
      <c r="J37" s="126">
        <f t="shared" si="2"/>
        <v>0.9266128434177356</v>
      </c>
      <c r="K37" s="119">
        <f t="shared" si="3"/>
        <v>595.7180541159704</v>
      </c>
    </row>
    <row r="38" spans="2:11" ht="12.75">
      <c r="B38" s="90" t="s">
        <v>44</v>
      </c>
      <c r="C38" s="330">
        <v>1952.354</v>
      </c>
      <c r="D38" s="280">
        <f t="shared" si="4"/>
        <v>0.07400000000006912</v>
      </c>
      <c r="E38" s="312">
        <f>D38*E16</f>
        <v>592.000000000553</v>
      </c>
      <c r="F38" s="373" t="s">
        <v>267</v>
      </c>
      <c r="G38" s="280">
        <f t="shared" si="0"/>
        <v>0.02800000000002001</v>
      </c>
      <c r="H38" s="312">
        <f>G38*H16</f>
        <v>224.00000000016007</v>
      </c>
      <c r="I38" s="161">
        <f t="shared" si="1"/>
        <v>0.37837837837829535</v>
      </c>
      <c r="J38" s="126">
        <f t="shared" si="2"/>
        <v>0.9352862574563092</v>
      </c>
      <c r="K38" s="119">
        <f t="shared" si="3"/>
        <v>632.9612942358533</v>
      </c>
    </row>
    <row r="39" spans="2:11" ht="12.75">
      <c r="B39" s="90" t="s">
        <v>45</v>
      </c>
      <c r="C39" s="330">
        <v>1952.433</v>
      </c>
      <c r="D39" s="280">
        <f t="shared" si="4"/>
        <v>0.07899999999995089</v>
      </c>
      <c r="E39" s="312">
        <f>D39*E16</f>
        <v>631.9999999996071</v>
      </c>
      <c r="F39" s="334">
        <v>772.037</v>
      </c>
      <c r="G39" s="280">
        <f t="shared" si="0"/>
        <v>0.028999999999996362</v>
      </c>
      <c r="H39" s="312">
        <f>G39*H16</f>
        <v>231.9999999999709</v>
      </c>
      <c r="I39" s="161">
        <f t="shared" si="1"/>
        <v>0.36708860759511885</v>
      </c>
      <c r="J39" s="126">
        <f t="shared" si="2"/>
        <v>0.9387482276743703</v>
      </c>
      <c r="K39" s="119">
        <f t="shared" si="3"/>
        <v>673.236956798637</v>
      </c>
    </row>
    <row r="40" spans="2:11" ht="12.75">
      <c r="B40" s="90" t="s">
        <v>46</v>
      </c>
      <c r="C40" s="330">
        <v>1952.512</v>
      </c>
      <c r="D40" s="280">
        <f t="shared" si="4"/>
        <v>0.07899999999995089</v>
      </c>
      <c r="E40" s="312">
        <f>D40*E16</f>
        <v>631.9999999996071</v>
      </c>
      <c r="F40" s="334">
        <v>772.066</v>
      </c>
      <c r="G40" s="280">
        <f t="shared" si="0"/>
        <v>0.028999999999996362</v>
      </c>
      <c r="H40" s="312">
        <f>G40*H16</f>
        <v>231.9999999999709</v>
      </c>
      <c r="I40" s="161">
        <f t="shared" si="1"/>
        <v>0.36708860759511885</v>
      </c>
      <c r="J40" s="126">
        <f t="shared" si="2"/>
        <v>0.9387482276743703</v>
      </c>
      <c r="K40" s="119">
        <f t="shared" si="3"/>
        <v>673.236956798637</v>
      </c>
    </row>
    <row r="41" spans="2:11" ht="12.75">
      <c r="B41" s="90" t="s">
        <v>47</v>
      </c>
      <c r="C41" s="330">
        <v>1952.586</v>
      </c>
      <c r="D41" s="280">
        <f t="shared" si="4"/>
        <v>0.07400000000006912</v>
      </c>
      <c r="E41" s="312">
        <f>D41*E16</f>
        <v>592.000000000553</v>
      </c>
      <c r="F41" s="334">
        <v>772.091</v>
      </c>
      <c r="G41" s="280">
        <f t="shared" si="0"/>
        <v>0.024999999999977263</v>
      </c>
      <c r="H41" s="312">
        <f>G41*H16</f>
        <v>199.9999999998181</v>
      </c>
      <c r="I41" s="161">
        <f t="shared" si="1"/>
        <v>0.337837837837215</v>
      </c>
      <c r="J41" s="126">
        <f t="shared" si="2"/>
        <v>0.9473952593368186</v>
      </c>
      <c r="K41" s="119">
        <f t="shared" si="3"/>
        <v>624.8711867261779</v>
      </c>
    </row>
    <row r="42" spans="2:11" ht="12.75">
      <c r="B42" s="90" t="s">
        <v>48</v>
      </c>
      <c r="C42" s="330">
        <v>1952.659</v>
      </c>
      <c r="D42" s="280">
        <f t="shared" si="4"/>
        <v>0.07300000000009277</v>
      </c>
      <c r="E42" s="312">
        <f>D42*E16</f>
        <v>584.0000000007421</v>
      </c>
      <c r="F42" s="373" t="s">
        <v>268</v>
      </c>
      <c r="G42" s="280">
        <f t="shared" si="0"/>
        <v>0.025999999999953616</v>
      </c>
      <c r="H42" s="312">
        <f>G42*H16</f>
        <v>207.99999999962893</v>
      </c>
      <c r="I42" s="161">
        <f t="shared" si="1"/>
        <v>0.3561643835605558</v>
      </c>
      <c r="J42" s="126">
        <f t="shared" si="2"/>
        <v>0.94203351535242</v>
      </c>
      <c r="K42" s="119">
        <f t="shared" si="3"/>
        <v>619.9354805144745</v>
      </c>
    </row>
    <row r="43" spans="2:11" ht="12.75">
      <c r="B43" s="90" t="s">
        <v>49</v>
      </c>
      <c r="C43" s="330">
        <v>1952.725</v>
      </c>
      <c r="D43" s="280">
        <f t="shared" si="4"/>
        <v>0.06599999999980355</v>
      </c>
      <c r="E43" s="312">
        <f>D43*E16</f>
        <v>527.9999999984284</v>
      </c>
      <c r="F43" s="334">
        <v>772.143</v>
      </c>
      <c r="G43" s="280">
        <f t="shared" si="0"/>
        <v>0.026000000000067303</v>
      </c>
      <c r="H43" s="312">
        <f>G43*H16</f>
        <v>208.00000000053842</v>
      </c>
      <c r="I43" s="161">
        <f t="shared" si="1"/>
        <v>0.3939393939415862</v>
      </c>
      <c r="J43" s="126">
        <f t="shared" si="2"/>
        <v>0.930408392816396</v>
      </c>
      <c r="K43" s="119">
        <f t="shared" si="3"/>
        <v>567.4927312297175</v>
      </c>
    </row>
    <row r="44" spans="2:11" ht="13.5" thickBot="1">
      <c r="B44" s="93" t="s">
        <v>50</v>
      </c>
      <c r="C44" s="332">
        <v>1952.784</v>
      </c>
      <c r="D44" s="281">
        <f t="shared" si="4"/>
        <v>0.05900000000019645</v>
      </c>
      <c r="E44" s="313">
        <f>D44*E16</f>
        <v>472.0000000015716</v>
      </c>
      <c r="F44" s="335">
        <v>772.168</v>
      </c>
      <c r="G44" s="281">
        <f t="shared" si="0"/>
        <v>0.024999999999977263</v>
      </c>
      <c r="H44" s="313">
        <f>G44*H16</f>
        <v>199.9999999998181</v>
      </c>
      <c r="I44" s="162">
        <f t="shared" si="1"/>
        <v>0.4237288135575258</v>
      </c>
      <c r="J44" s="151">
        <f t="shared" si="2"/>
        <v>0.9207517206751649</v>
      </c>
      <c r="K44" s="121">
        <f t="shared" si="3"/>
        <v>512.6246189966015</v>
      </c>
    </row>
    <row r="45" spans="2:11" ht="16.5" customHeight="1">
      <c r="B45" s="432" t="s">
        <v>51</v>
      </c>
      <c r="C45" s="433"/>
      <c r="D45" s="433"/>
      <c r="E45" s="498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1"/>
      <c r="C47" s="438"/>
      <c r="D47" s="439"/>
      <c r="E47" s="482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3231.999999999971</v>
      </c>
      <c r="D48" s="507"/>
      <c r="E48" s="86">
        <f>SUM(H21:H28)</f>
        <v>1408.0000000003565</v>
      </c>
      <c r="F48" s="234">
        <f>C48/8</f>
        <v>403.99999999999636</v>
      </c>
      <c r="G48" s="146">
        <f>E48/8</f>
        <v>176.00000000004457</v>
      </c>
      <c r="H48" s="510">
        <f>F48/K48</f>
        <v>440.67221378254925</v>
      </c>
      <c r="I48" s="510"/>
      <c r="J48" s="510"/>
      <c r="K48" s="133">
        <f>COS(ATAN(G48/F48))</f>
        <v>0.9167811978255365</v>
      </c>
    </row>
    <row r="49" spans="2:11" ht="12.75">
      <c r="B49" s="129" t="s">
        <v>60</v>
      </c>
      <c r="C49" s="509">
        <f>SUM(E29:E36)</f>
        <v>4512.000000000626</v>
      </c>
      <c r="D49" s="509"/>
      <c r="E49" s="176">
        <f>SUM(H29:H36)</f>
        <v>1728.0000000000655</v>
      </c>
      <c r="F49" s="235">
        <f>C49/8</f>
        <v>564.0000000000782</v>
      </c>
      <c r="G49" s="117">
        <f>E49/8</f>
        <v>216.00000000000819</v>
      </c>
      <c r="H49" s="389">
        <f>F49/K49</f>
        <v>603.9470175438337</v>
      </c>
      <c r="I49" s="389"/>
      <c r="J49" s="389"/>
      <c r="K49" s="134">
        <f>COS(ATAN(G49/F49))</f>
        <v>0.9338567516961764</v>
      </c>
    </row>
    <row r="50" spans="2:11" ht="12.75">
      <c r="B50" s="90" t="s">
        <v>61</v>
      </c>
      <c r="C50" s="509">
        <f>SUM(E37:E44)</f>
        <v>4584.000000000742</v>
      </c>
      <c r="D50" s="509"/>
      <c r="E50" s="176">
        <f>SUM(H37:H44)</f>
        <v>1728.0000000000655</v>
      </c>
      <c r="F50" s="235">
        <f>C50/8</f>
        <v>573.0000000000928</v>
      </c>
      <c r="G50" s="117">
        <f>E50/8</f>
        <v>216.00000000000819</v>
      </c>
      <c r="H50" s="389">
        <f>F50/K50</f>
        <v>612.3601881246933</v>
      </c>
      <c r="I50" s="389"/>
      <c r="J50" s="389"/>
      <c r="K50" s="134">
        <f>COS(ATAN(G50/F50))</f>
        <v>0.9357237964062651</v>
      </c>
    </row>
    <row r="51" spans="2:11" ht="13.5" thickBot="1">
      <c r="B51" s="93" t="s">
        <v>62</v>
      </c>
      <c r="C51" s="508">
        <f>SUM(E21:E44)</f>
        <v>12328.000000001339</v>
      </c>
      <c r="D51" s="508"/>
      <c r="E51" s="177">
        <f>SUM(H21:H44)</f>
        <v>4864.0000000004875</v>
      </c>
      <c r="F51" s="236">
        <f>C51/24</f>
        <v>513.6666666667224</v>
      </c>
      <c r="G51" s="120">
        <f>E51/24</f>
        <v>202.66666666668698</v>
      </c>
      <c r="H51" s="399">
        <f>F51/K51</f>
        <v>552.2021570242982</v>
      </c>
      <c r="I51" s="399"/>
      <c r="J51" s="399"/>
      <c r="K51" s="135">
        <f>COS(ATAN(G51/F51))</f>
        <v>0.9302148862198665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spans="2:7" ht="13.5" thickBot="1">
      <c r="B59" s="467" t="s">
        <v>137</v>
      </c>
      <c r="C59" s="467"/>
      <c r="D59" s="467"/>
      <c r="F59" s="467" t="s">
        <v>141</v>
      </c>
      <c r="G59" s="467"/>
    </row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1488.0000000011933</v>
      </c>
      <c r="D64" s="392"/>
      <c r="E64" s="96">
        <f>SUM(H20:H24)</f>
        <v>648.0000000001382</v>
      </c>
      <c r="F64" s="97">
        <f aca="true" t="shared" si="5" ref="F64:F69">C64/4</f>
        <v>372.0000000002983</v>
      </c>
      <c r="G64" s="98">
        <f aca="true" t="shared" si="6" ref="G64:G69">E64/4</f>
        <v>162.00000000003456</v>
      </c>
      <c r="H64" s="471">
        <f>F64/K64</f>
        <v>405.7437615050084</v>
      </c>
      <c r="I64" s="472"/>
      <c r="J64" s="473"/>
      <c r="K64" s="163">
        <f>COS(ATAN(G64/F64))</f>
        <v>0.9168347989392474</v>
      </c>
    </row>
    <row r="65" spans="2:11" s="99" customFormat="1" ht="12" customHeight="1">
      <c r="B65" s="129" t="s">
        <v>191</v>
      </c>
      <c r="C65" s="396">
        <f>SUM(E25:E28)</f>
        <v>1743.9999999987776</v>
      </c>
      <c r="D65" s="388"/>
      <c r="E65" s="100">
        <f>SUM(H25:H28)</f>
        <v>760.0000000002183</v>
      </c>
      <c r="F65" s="97">
        <f t="shared" si="5"/>
        <v>435.9999999996944</v>
      </c>
      <c r="G65" s="98">
        <f t="shared" si="6"/>
        <v>190.00000000005457</v>
      </c>
      <c r="H65" s="389">
        <f aca="true" t="shared" si="7" ref="H65:H70">F65/K65</f>
        <v>475.6006728335803</v>
      </c>
      <c r="I65" s="389"/>
      <c r="J65" s="390"/>
      <c r="K65" s="163">
        <f aca="true" t="shared" si="8" ref="K65:K70">COS(ATAN(G65/F65))</f>
        <v>0.9167354566637824</v>
      </c>
    </row>
    <row r="66" spans="2:11" s="99" customFormat="1" ht="12" customHeight="1">
      <c r="B66" s="129" t="s">
        <v>192</v>
      </c>
      <c r="C66" s="396">
        <f>SUM(E29:E32)</f>
        <v>2288.0000000004657</v>
      </c>
      <c r="D66" s="388"/>
      <c r="E66" s="100">
        <f>SUM(H29:H32)</f>
        <v>872.0000000002983</v>
      </c>
      <c r="F66" s="97">
        <f t="shared" si="5"/>
        <v>572.0000000001164</v>
      </c>
      <c r="G66" s="98">
        <f t="shared" si="6"/>
        <v>218.00000000007458</v>
      </c>
      <c r="H66" s="389">
        <f t="shared" si="7"/>
        <v>612.1339722643775</v>
      </c>
      <c r="I66" s="389"/>
      <c r="J66" s="390"/>
      <c r="K66" s="163">
        <f t="shared" si="8"/>
        <v>0.934435966499622</v>
      </c>
    </row>
    <row r="67" spans="2:11" s="99" customFormat="1" ht="12" customHeight="1">
      <c r="B67" s="129" t="s">
        <v>193</v>
      </c>
      <c r="C67" s="396">
        <f>SUM(E33:E36)</f>
        <v>2224.00000000016</v>
      </c>
      <c r="D67" s="388"/>
      <c r="E67" s="100">
        <f>SUM(H33:H36)</f>
        <v>855.9999999997672</v>
      </c>
      <c r="F67" s="97">
        <f t="shared" si="5"/>
        <v>556.00000000004</v>
      </c>
      <c r="G67" s="98">
        <f t="shared" si="6"/>
        <v>213.9999999999418</v>
      </c>
      <c r="H67" s="389">
        <f t="shared" si="7"/>
        <v>595.7616973253816</v>
      </c>
      <c r="I67" s="389"/>
      <c r="J67" s="390"/>
      <c r="K67" s="163">
        <f t="shared" si="8"/>
        <v>0.9332590572642583</v>
      </c>
    </row>
    <row r="68" spans="2:11" s="99" customFormat="1" ht="12" customHeight="1">
      <c r="B68" s="129" t="s">
        <v>194</v>
      </c>
      <c r="C68" s="396">
        <f>SUM(E37:E40)</f>
        <v>2407.999999999447</v>
      </c>
      <c r="D68" s="388"/>
      <c r="E68" s="100">
        <f>SUM(H37:H40)</f>
        <v>912.0000000002619</v>
      </c>
      <c r="F68" s="97">
        <f t="shared" si="5"/>
        <v>601.9999999998618</v>
      </c>
      <c r="G68" s="98">
        <f t="shared" si="6"/>
        <v>228.00000000006548</v>
      </c>
      <c r="H68" s="389">
        <f t="shared" si="7"/>
        <v>643.7297569631712</v>
      </c>
      <c r="I68" s="389"/>
      <c r="J68" s="390"/>
      <c r="K68" s="163">
        <f t="shared" si="8"/>
        <v>0.9351750381088926</v>
      </c>
    </row>
    <row r="69" spans="2:11" s="99" customFormat="1" ht="12" customHeight="1">
      <c r="B69" s="90" t="s">
        <v>195</v>
      </c>
      <c r="C69" s="396">
        <f>SUM(E41:E44)</f>
        <v>2176.000000001295</v>
      </c>
      <c r="D69" s="388"/>
      <c r="E69" s="100">
        <f>SUM(H41:H44)</f>
        <v>815.9999999998035</v>
      </c>
      <c r="F69" s="97">
        <f t="shared" si="5"/>
        <v>544.0000000003238</v>
      </c>
      <c r="G69" s="98">
        <f t="shared" si="6"/>
        <v>203.9999999999509</v>
      </c>
      <c r="H69" s="389">
        <f t="shared" si="7"/>
        <v>580.9922546818781</v>
      </c>
      <c r="I69" s="389"/>
      <c r="J69" s="390"/>
      <c r="K69" s="163">
        <f t="shared" si="8"/>
        <v>0.936329177569141</v>
      </c>
    </row>
    <row r="70" spans="2:11" s="273" customFormat="1" ht="19.5" customHeight="1" thickBot="1">
      <c r="B70" s="268" t="s">
        <v>62</v>
      </c>
      <c r="C70" s="459">
        <f>SUM(C64:D69)</f>
        <v>12328.000000001339</v>
      </c>
      <c r="D70" s="460"/>
      <c r="E70" s="269">
        <f>SUM(E64:E69)</f>
        <v>4864.0000000004875</v>
      </c>
      <c r="F70" s="278">
        <f>C70/24</f>
        <v>513.6666666667224</v>
      </c>
      <c r="G70" s="279">
        <f>E70/24</f>
        <v>202.66666666668698</v>
      </c>
      <c r="H70" s="461">
        <f t="shared" si="7"/>
        <v>552.2021570242982</v>
      </c>
      <c r="I70" s="462"/>
      <c r="J70" s="463"/>
      <c r="K70" s="272">
        <f t="shared" si="8"/>
        <v>0.9302148862198665</v>
      </c>
    </row>
  </sheetData>
  <sheetProtection/>
  <mergeCells count="50">
    <mergeCell ref="F55:G55"/>
    <mergeCell ref="B57:D57"/>
    <mergeCell ref="F57:G57"/>
    <mergeCell ref="K45:K47"/>
    <mergeCell ref="I13:I19"/>
    <mergeCell ref="J13:J19"/>
    <mergeCell ref="K13:K19"/>
    <mergeCell ref="H46:J47"/>
    <mergeCell ref="F45:J45"/>
    <mergeCell ref="B13:B19"/>
    <mergeCell ref="C46:D47"/>
    <mergeCell ref="B46:B47"/>
    <mergeCell ref="B45:E45"/>
    <mergeCell ref="E46:E47"/>
    <mergeCell ref="F46:F47"/>
    <mergeCell ref="G46:G47"/>
    <mergeCell ref="C48:D48"/>
    <mergeCell ref="C51:D51"/>
    <mergeCell ref="H48:J48"/>
    <mergeCell ref="C49:D49"/>
    <mergeCell ref="C50:D50"/>
    <mergeCell ref="H49:J49"/>
    <mergeCell ref="H50:J50"/>
    <mergeCell ref="H51:J51"/>
    <mergeCell ref="B59:D59"/>
    <mergeCell ref="F59:G59"/>
    <mergeCell ref="B55:D55"/>
    <mergeCell ref="B61:B63"/>
    <mergeCell ref="C61:D63"/>
    <mergeCell ref="E61:E63"/>
    <mergeCell ref="F61:F63"/>
    <mergeCell ref="G61:G63"/>
    <mergeCell ref="H61:J63"/>
    <mergeCell ref="B60:E60"/>
    <mergeCell ref="C65:D65"/>
    <mergeCell ref="H65:J65"/>
    <mergeCell ref="C66:D66"/>
    <mergeCell ref="H66:J66"/>
    <mergeCell ref="F60:J60"/>
    <mergeCell ref="K60:K63"/>
    <mergeCell ref="C64:D64"/>
    <mergeCell ref="H64:J64"/>
    <mergeCell ref="C67:D67"/>
    <mergeCell ref="H67:J67"/>
    <mergeCell ref="C70:D70"/>
    <mergeCell ref="H70:J70"/>
    <mergeCell ref="C68:D68"/>
    <mergeCell ref="H68:J68"/>
    <mergeCell ref="C69:D69"/>
    <mergeCell ref="H69:J69"/>
  </mergeCells>
  <printOptions/>
  <pageMargins left="0.75" right="0.06" top="0.51" bottom="0.49" header="0.5" footer="0.5"/>
  <pageSetup horizontalDpi="360" verticalDpi="360" orientation="portrait" paperSize="9" scale="99" r:id="rId1"/>
  <rowBreaks count="1" manualBreakCount="1">
    <brk id="59" min="1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T16384"/>
    </sheetView>
  </sheetViews>
  <sheetFormatPr defaultColWidth="9.140625" defaultRowHeight="12.75"/>
  <cols>
    <col min="1" max="1" width="1.421875" style="0" customWidth="1"/>
    <col min="2" max="2" width="6.8515625" style="0" customWidth="1"/>
    <col min="3" max="3" width="12.421875" style="0" bestFit="1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4.8515625" style="0" customWidth="1"/>
    <col min="10" max="10" width="5.140625" style="0" customWidth="1"/>
  </cols>
  <sheetData>
    <row r="2" spans="2:11" ht="13.5" customHeight="1">
      <c r="B2" s="65" t="s">
        <v>196</v>
      </c>
      <c r="H2" t="s">
        <v>150</v>
      </c>
      <c r="I2" s="1"/>
      <c r="J2" s="1"/>
      <c r="K2" s="172">
        <v>47</v>
      </c>
    </row>
    <row r="3" spans="2:11" ht="13.5" customHeight="1">
      <c r="B3" s="64" t="s">
        <v>125</v>
      </c>
      <c r="H3" t="s">
        <v>149</v>
      </c>
      <c r="J3" s="1"/>
      <c r="K3" s="172" t="s">
        <v>121</v>
      </c>
    </row>
    <row r="4" spans="2:11" ht="13.5" customHeight="1">
      <c r="B4" t="s">
        <v>126</v>
      </c>
      <c r="H4" t="s">
        <v>146</v>
      </c>
      <c r="J4" s="1"/>
      <c r="K4" s="172">
        <v>33</v>
      </c>
    </row>
    <row r="5" spans="2:11" ht="13.5" customHeight="1">
      <c r="B5" t="s">
        <v>127</v>
      </c>
      <c r="H5" t="s">
        <v>147</v>
      </c>
      <c r="K5" s="172"/>
    </row>
    <row r="6" ht="13.5" customHeight="1">
      <c r="H6" s="224"/>
    </row>
    <row r="7" ht="12.75">
      <c r="E7" s="1" t="s">
        <v>2</v>
      </c>
    </row>
    <row r="8" ht="12.75">
      <c r="C8" t="s">
        <v>0</v>
      </c>
    </row>
    <row r="9" spans="2:6" ht="12.75">
      <c r="B9" s="2"/>
      <c r="C9" t="s">
        <v>144</v>
      </c>
      <c r="F9" s="1" t="s">
        <v>269</v>
      </c>
    </row>
    <row r="11" ht="12.75">
      <c r="E11" t="s">
        <v>7</v>
      </c>
    </row>
    <row r="12" ht="13.5" thickBot="1">
      <c r="B12" t="s">
        <v>183</v>
      </c>
    </row>
    <row r="13" spans="2:11" ht="13.5" customHeight="1">
      <c r="B13" s="417" t="s">
        <v>25</v>
      </c>
      <c r="C13" s="17" t="s">
        <v>9</v>
      </c>
      <c r="D13" s="4"/>
      <c r="E13" s="293" t="s">
        <v>198</v>
      </c>
      <c r="F13" s="3" t="s">
        <v>16</v>
      </c>
      <c r="G13" s="4"/>
      <c r="H13" s="293" t="s">
        <v>198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8000</v>
      </c>
      <c r="F16" s="6" t="s">
        <v>19</v>
      </c>
      <c r="G16" s="7"/>
      <c r="H16" s="32">
        <v>8000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231" t="s">
        <v>26</v>
      </c>
      <c r="C20" s="381">
        <v>1513.593</v>
      </c>
      <c r="D20" s="196"/>
      <c r="E20" s="378"/>
      <c r="F20" s="381">
        <v>465.273</v>
      </c>
      <c r="G20" s="196"/>
      <c r="H20" s="314"/>
      <c r="I20" s="167"/>
      <c r="J20" s="166"/>
      <c r="K20" s="87"/>
    </row>
    <row r="21" spans="2:11" ht="12.75">
      <c r="B21" s="232" t="s">
        <v>27</v>
      </c>
      <c r="C21" s="14">
        <v>1513.629</v>
      </c>
      <c r="D21" s="280">
        <f>C21-C20</f>
        <v>0.035999999999830834</v>
      </c>
      <c r="E21" s="379">
        <f>D21*E16</f>
        <v>287.9999999986467</v>
      </c>
      <c r="F21" s="14">
        <v>465.28</v>
      </c>
      <c r="G21" s="280">
        <f aca="true" t="shared" si="0" ref="G21:G40">F21-F20</f>
        <v>0.006999999999948159</v>
      </c>
      <c r="H21" s="312">
        <f>G21*H16</f>
        <v>55.99999999958527</v>
      </c>
      <c r="I21" s="165">
        <f aca="true" t="shared" si="1" ref="I21:I44">H21/E21</f>
        <v>0.19444444444391812</v>
      </c>
      <c r="J21" s="126">
        <f aca="true" t="shared" si="2" ref="J21:J44">COS(ATAN(I21))</f>
        <v>0.9816153896686781</v>
      </c>
      <c r="K21" s="119">
        <f aca="true" t="shared" si="3" ref="K21:K44">E21/J21</f>
        <v>293.39393313286837</v>
      </c>
    </row>
    <row r="22" spans="2:11" ht="12.75">
      <c r="B22" s="232" t="s">
        <v>28</v>
      </c>
      <c r="C22" s="14">
        <v>1513.662</v>
      </c>
      <c r="D22" s="280">
        <f>C22-C21</f>
        <v>0.03300000000012915</v>
      </c>
      <c r="E22" s="379">
        <f>D22*E16</f>
        <v>264.0000000010332</v>
      </c>
      <c r="F22" s="14">
        <v>465.288</v>
      </c>
      <c r="G22" s="280">
        <f t="shared" si="0"/>
        <v>0.008000000000038199</v>
      </c>
      <c r="H22" s="312">
        <f>G22*H16</f>
        <v>64.00000000030559</v>
      </c>
      <c r="I22" s="165">
        <f t="shared" si="1"/>
        <v>0.2424242424244512</v>
      </c>
      <c r="J22" s="126">
        <f t="shared" si="2"/>
        <v>0.9718501056886583</v>
      </c>
      <c r="K22" s="119">
        <f t="shared" si="3"/>
        <v>271.64682954267045</v>
      </c>
    </row>
    <row r="23" spans="2:11" ht="12.75">
      <c r="B23" s="232" t="s">
        <v>29</v>
      </c>
      <c r="C23" s="14">
        <v>1513.695</v>
      </c>
      <c r="D23" s="280">
        <f aca="true" t="shared" si="4" ref="D23:D44">C23-C22</f>
        <v>0.032999999999901775</v>
      </c>
      <c r="E23" s="379">
        <f>D23*E16</f>
        <v>263.9999999992142</v>
      </c>
      <c r="F23" s="14">
        <v>465.295</v>
      </c>
      <c r="G23" s="280">
        <f t="shared" si="0"/>
        <v>0.007000000000005002</v>
      </c>
      <c r="H23" s="312">
        <f>G23*H16</f>
        <v>56.00000000004002</v>
      </c>
      <c r="I23" s="165">
        <f t="shared" si="1"/>
        <v>0.21212121212199508</v>
      </c>
      <c r="J23" s="126">
        <f t="shared" si="2"/>
        <v>0.9782341251022857</v>
      </c>
      <c r="K23" s="119">
        <f t="shared" si="3"/>
        <v>269.8740446941676</v>
      </c>
    </row>
    <row r="24" spans="2:11" ht="12.75">
      <c r="B24" s="232" t="s">
        <v>30</v>
      </c>
      <c r="C24" s="14">
        <v>1513.726</v>
      </c>
      <c r="D24" s="280">
        <f t="shared" si="4"/>
        <v>0.031000000000176442</v>
      </c>
      <c r="E24" s="379">
        <f>D24*E16</f>
        <v>248.00000000141154</v>
      </c>
      <c r="F24" s="14">
        <v>465.303</v>
      </c>
      <c r="G24" s="280">
        <f t="shared" si="0"/>
        <v>0.007999999999981355</v>
      </c>
      <c r="H24" s="312">
        <f>G24*H16</f>
        <v>63.99999999985084</v>
      </c>
      <c r="I24" s="165">
        <f t="shared" si="1"/>
        <v>0.258064516126962</v>
      </c>
      <c r="J24" s="126">
        <f t="shared" si="2"/>
        <v>0.9682773237098427</v>
      </c>
      <c r="K24" s="119">
        <f t="shared" si="3"/>
        <v>256.12496949864345</v>
      </c>
    </row>
    <row r="25" spans="2:11" ht="12.75">
      <c r="B25" s="232" t="s">
        <v>31</v>
      </c>
      <c r="C25" s="14">
        <v>1513.759</v>
      </c>
      <c r="D25" s="280">
        <f t="shared" si="4"/>
        <v>0.032999999999901775</v>
      </c>
      <c r="E25" s="379">
        <f>D25*E16</f>
        <v>263.9999999992142</v>
      </c>
      <c r="F25" s="14">
        <v>465.31</v>
      </c>
      <c r="G25" s="280">
        <f t="shared" si="0"/>
        <v>0.007000000000005002</v>
      </c>
      <c r="H25" s="312">
        <f>G25*H16</f>
        <v>56.00000000004002</v>
      </c>
      <c r="I25" s="165">
        <f t="shared" si="1"/>
        <v>0.21212121212199508</v>
      </c>
      <c r="J25" s="126">
        <f t="shared" si="2"/>
        <v>0.9782341251022857</v>
      </c>
      <c r="K25" s="119">
        <f t="shared" si="3"/>
        <v>269.8740446941676</v>
      </c>
    </row>
    <row r="26" spans="2:11" ht="12.75">
      <c r="B26" s="232" t="s">
        <v>32</v>
      </c>
      <c r="C26" s="14">
        <v>1513.792</v>
      </c>
      <c r="D26" s="280">
        <f t="shared" si="4"/>
        <v>0.032999999999901775</v>
      </c>
      <c r="E26" s="379">
        <f>D26*E16</f>
        <v>263.9999999992142</v>
      </c>
      <c r="F26" s="14">
        <v>465.317</v>
      </c>
      <c r="G26" s="280">
        <f t="shared" si="0"/>
        <v>0.007000000000005002</v>
      </c>
      <c r="H26" s="312">
        <f>G26*H16</f>
        <v>56.00000000004002</v>
      </c>
      <c r="I26" s="165">
        <f t="shared" si="1"/>
        <v>0.21212121212199508</v>
      </c>
      <c r="J26" s="126">
        <f t="shared" si="2"/>
        <v>0.9782341251022857</v>
      </c>
      <c r="K26" s="119">
        <f t="shared" si="3"/>
        <v>269.8740446941676</v>
      </c>
    </row>
    <row r="27" spans="2:11" ht="12.75">
      <c r="B27" s="232" t="s">
        <v>33</v>
      </c>
      <c r="C27" s="14">
        <v>1513.827</v>
      </c>
      <c r="D27" s="280">
        <f t="shared" si="4"/>
        <v>0.035000000000081855</v>
      </c>
      <c r="E27" s="379">
        <f>D27*E16</f>
        <v>280.00000000065484</v>
      </c>
      <c r="F27" s="14">
        <v>465.325</v>
      </c>
      <c r="G27" s="280">
        <f t="shared" si="0"/>
        <v>0.007999999999981355</v>
      </c>
      <c r="H27" s="312">
        <f>G27*H16</f>
        <v>63.99999999985084</v>
      </c>
      <c r="I27" s="165">
        <f t="shared" si="1"/>
        <v>0.2285714285703613</v>
      </c>
      <c r="J27" s="126">
        <f t="shared" si="2"/>
        <v>0.9748585065720933</v>
      </c>
      <c r="K27" s="119">
        <f t="shared" si="3"/>
        <v>287.221169136865</v>
      </c>
    </row>
    <row r="28" spans="2:11" ht="12.75">
      <c r="B28" s="232" t="s">
        <v>34</v>
      </c>
      <c r="C28" s="14">
        <v>1513.866</v>
      </c>
      <c r="D28" s="280">
        <f t="shared" si="4"/>
        <v>0.03899999999998727</v>
      </c>
      <c r="E28" s="379">
        <f>D28*E16</f>
        <v>311.99999999989814</v>
      </c>
      <c r="F28" s="14">
        <v>465.333</v>
      </c>
      <c r="G28" s="280">
        <f t="shared" si="0"/>
        <v>0.008000000000038199</v>
      </c>
      <c r="H28" s="312">
        <f>G28*H16</f>
        <v>64.00000000030559</v>
      </c>
      <c r="I28" s="165">
        <f t="shared" si="1"/>
        <v>0.20512820512925156</v>
      </c>
      <c r="J28" s="126">
        <f t="shared" si="2"/>
        <v>0.9796027006412884</v>
      </c>
      <c r="K28" s="119">
        <f t="shared" si="3"/>
        <v>318.49646779827174</v>
      </c>
    </row>
    <row r="29" spans="2:11" ht="12.75">
      <c r="B29" s="232" t="s">
        <v>35</v>
      </c>
      <c r="C29" s="14">
        <v>1513.91</v>
      </c>
      <c r="D29" s="280">
        <f t="shared" si="4"/>
        <v>0.044000000000096406</v>
      </c>
      <c r="E29" s="379">
        <f>D29*E16</f>
        <v>352.00000000077125</v>
      </c>
      <c r="F29" s="14">
        <v>465.341</v>
      </c>
      <c r="G29" s="280">
        <f t="shared" si="0"/>
        <v>0.007999999999981355</v>
      </c>
      <c r="H29" s="312">
        <f>G29*H16</f>
        <v>63.99999999985084</v>
      </c>
      <c r="I29" s="165">
        <f t="shared" si="1"/>
        <v>0.1818181818173597</v>
      </c>
      <c r="J29" s="126">
        <f t="shared" si="2"/>
        <v>0.9838699101000499</v>
      </c>
      <c r="K29" s="119">
        <f t="shared" si="3"/>
        <v>357.77087640069846</v>
      </c>
    </row>
    <row r="30" spans="2:11" ht="12.75">
      <c r="B30" s="232" t="s">
        <v>36</v>
      </c>
      <c r="C30" s="14">
        <v>1513.958</v>
      </c>
      <c r="D30" s="280">
        <f t="shared" si="4"/>
        <v>0.04800000000000182</v>
      </c>
      <c r="E30" s="379">
        <f>D30*E16</f>
        <v>384.00000000001455</v>
      </c>
      <c r="F30" s="14">
        <v>465.349</v>
      </c>
      <c r="G30" s="280">
        <f t="shared" si="0"/>
        <v>0.007999999999981355</v>
      </c>
      <c r="H30" s="312">
        <f>G30*H16</f>
        <v>63.99999999985084</v>
      </c>
      <c r="I30" s="165">
        <f t="shared" si="1"/>
        <v>0.16666666666627192</v>
      </c>
      <c r="J30" s="126">
        <f t="shared" si="2"/>
        <v>0.9863939238322069</v>
      </c>
      <c r="K30" s="119">
        <f t="shared" si="3"/>
        <v>389.29680193907586</v>
      </c>
    </row>
    <row r="31" spans="2:11" ht="12.75">
      <c r="B31" s="232" t="s">
        <v>37</v>
      </c>
      <c r="C31" s="14">
        <v>1514.005</v>
      </c>
      <c r="D31" s="280">
        <f t="shared" si="4"/>
        <v>0.047000000000025466</v>
      </c>
      <c r="E31" s="379">
        <f>D31*E16</f>
        <v>376.0000000002037</v>
      </c>
      <c r="F31" s="14">
        <v>465.357</v>
      </c>
      <c r="G31" s="280">
        <f t="shared" si="0"/>
        <v>0.008000000000038199</v>
      </c>
      <c r="H31" s="312">
        <f>G31*H16</f>
        <v>64.00000000030559</v>
      </c>
      <c r="I31" s="165">
        <f t="shared" si="1"/>
        <v>0.1702127659581673</v>
      </c>
      <c r="J31" s="126">
        <f t="shared" si="2"/>
        <v>0.9858211697840096</v>
      </c>
      <c r="K31" s="119">
        <f t="shared" si="3"/>
        <v>381.40791811417904</v>
      </c>
    </row>
    <row r="32" spans="2:11" ht="12.75">
      <c r="B32" s="232" t="s">
        <v>38</v>
      </c>
      <c r="C32" s="14">
        <v>1514.051</v>
      </c>
      <c r="D32" s="280">
        <f t="shared" si="4"/>
        <v>0.04599999999982174</v>
      </c>
      <c r="E32" s="379">
        <f>D32*E16</f>
        <v>367.9999999985739</v>
      </c>
      <c r="F32" s="14">
        <v>465.366</v>
      </c>
      <c r="G32" s="280">
        <f t="shared" si="0"/>
        <v>0.008999999999957708</v>
      </c>
      <c r="H32" s="312">
        <f>G32*H16</f>
        <v>71.99999999966167</v>
      </c>
      <c r="I32" s="165">
        <f t="shared" si="1"/>
        <v>0.1956521739128823</v>
      </c>
      <c r="J32" s="126">
        <f t="shared" si="2"/>
        <v>0.9813926548600506</v>
      </c>
      <c r="K32" s="119">
        <f t="shared" si="3"/>
        <v>374.9773326467904</v>
      </c>
    </row>
    <row r="33" spans="2:11" ht="12.75">
      <c r="B33" s="232" t="s">
        <v>39</v>
      </c>
      <c r="C33" s="14">
        <v>1514.097</v>
      </c>
      <c r="D33" s="280">
        <f t="shared" si="4"/>
        <v>0.04600000000004911</v>
      </c>
      <c r="E33" s="379">
        <f>D33*E16</f>
        <v>368.0000000003929</v>
      </c>
      <c r="F33" s="14">
        <v>465.373</v>
      </c>
      <c r="G33" s="280">
        <f t="shared" si="0"/>
        <v>0.007000000000005002</v>
      </c>
      <c r="H33" s="312">
        <f>G33*H16</f>
        <v>56.00000000004002</v>
      </c>
      <c r="I33" s="165">
        <f t="shared" si="1"/>
        <v>0.15217391304342454</v>
      </c>
      <c r="J33" s="126">
        <f t="shared" si="2"/>
        <v>0.9886188373396194</v>
      </c>
      <c r="K33" s="119">
        <f t="shared" si="3"/>
        <v>372.23648397261337</v>
      </c>
    </row>
    <row r="34" spans="2:11" ht="12.75">
      <c r="B34" s="232" t="s">
        <v>40</v>
      </c>
      <c r="C34" s="14">
        <v>1514.142</v>
      </c>
      <c r="D34" s="280">
        <f t="shared" si="4"/>
        <v>0.04500000000007276</v>
      </c>
      <c r="E34" s="379">
        <f>D34*E16</f>
        <v>360.0000000005821</v>
      </c>
      <c r="F34" s="14">
        <v>465.381</v>
      </c>
      <c r="G34" s="280">
        <f t="shared" si="0"/>
        <v>0.007999999999981355</v>
      </c>
      <c r="H34" s="312">
        <f>G34*H16</f>
        <v>63.99999999985084</v>
      </c>
      <c r="I34" s="165">
        <f t="shared" si="1"/>
        <v>0.177777777777076</v>
      </c>
      <c r="J34" s="126">
        <f t="shared" si="2"/>
        <v>0.9845625077860257</v>
      </c>
      <c r="K34" s="119">
        <f t="shared" si="3"/>
        <v>365.644636225393</v>
      </c>
    </row>
    <row r="35" spans="2:11" ht="12.75">
      <c r="B35" s="232" t="s">
        <v>41</v>
      </c>
      <c r="C35" s="14">
        <v>1514.187</v>
      </c>
      <c r="D35" s="280">
        <f t="shared" si="4"/>
        <v>0.044999999999845386</v>
      </c>
      <c r="E35" s="379">
        <f>D35*E16</f>
        <v>359.9999999987631</v>
      </c>
      <c r="F35" s="14">
        <v>465.39</v>
      </c>
      <c r="G35" s="280">
        <f t="shared" si="0"/>
        <v>0.009000000000014552</v>
      </c>
      <c r="H35" s="312">
        <f>G35*H16</f>
        <v>72.00000000011642</v>
      </c>
      <c r="I35" s="165">
        <f t="shared" si="1"/>
        <v>0.20000000000101054</v>
      </c>
      <c r="J35" s="126">
        <f t="shared" si="2"/>
        <v>0.9805806756907296</v>
      </c>
      <c r="K35" s="119">
        <f t="shared" si="3"/>
        <v>367.1294049774904</v>
      </c>
    </row>
    <row r="36" spans="2:11" ht="12.75">
      <c r="B36" s="232" t="s">
        <v>42</v>
      </c>
      <c r="C36" s="14">
        <v>1514.232</v>
      </c>
      <c r="D36" s="280">
        <f t="shared" si="4"/>
        <v>0.04500000000007276</v>
      </c>
      <c r="E36" s="379">
        <f>D36*E16</f>
        <v>360.0000000005821</v>
      </c>
      <c r="F36" s="14">
        <v>465.398</v>
      </c>
      <c r="G36" s="280">
        <f t="shared" si="0"/>
        <v>0.008000000000038199</v>
      </c>
      <c r="H36" s="312">
        <f>G36*H16</f>
        <v>64.00000000030559</v>
      </c>
      <c r="I36" s="165">
        <f t="shared" si="1"/>
        <v>0.1777777777783392</v>
      </c>
      <c r="J36" s="126">
        <f t="shared" si="2"/>
        <v>0.9845625077858114</v>
      </c>
      <c r="K36" s="119">
        <f t="shared" si="3"/>
        <v>365.6446362254726</v>
      </c>
    </row>
    <row r="37" spans="2:11" ht="12.75">
      <c r="B37" s="232" t="s">
        <v>43</v>
      </c>
      <c r="C37" s="14">
        <v>1514.279</v>
      </c>
      <c r="D37" s="280">
        <f t="shared" si="4"/>
        <v>0.047000000000025466</v>
      </c>
      <c r="E37" s="379">
        <f>D37*E16</f>
        <v>376.0000000002037</v>
      </c>
      <c r="F37" s="14">
        <v>465.406</v>
      </c>
      <c r="G37" s="280">
        <f t="shared" si="0"/>
        <v>0.007999999999981355</v>
      </c>
      <c r="H37" s="312">
        <f>G37*H16</f>
        <v>63.99999999985084</v>
      </c>
      <c r="I37" s="165">
        <f t="shared" si="1"/>
        <v>0.1702127659569579</v>
      </c>
      <c r="J37" s="126">
        <f t="shared" si="2"/>
        <v>0.9858211697842068</v>
      </c>
      <c r="K37" s="119">
        <f t="shared" si="3"/>
        <v>381.40791811410276</v>
      </c>
    </row>
    <row r="38" spans="2:11" ht="12.75">
      <c r="B38" s="232" t="s">
        <v>44</v>
      </c>
      <c r="C38" s="14">
        <v>1514.328</v>
      </c>
      <c r="D38" s="280">
        <f t="shared" si="4"/>
        <v>0.04899999999997817</v>
      </c>
      <c r="E38" s="379">
        <f>D38*E16</f>
        <v>391.9999999998254</v>
      </c>
      <c r="F38" s="14">
        <v>465.416</v>
      </c>
      <c r="G38" s="280">
        <f t="shared" si="0"/>
        <v>0.009999999999990905</v>
      </c>
      <c r="H38" s="312">
        <f>G38*H16</f>
        <v>79.99999999992724</v>
      </c>
      <c r="I38" s="165">
        <f t="shared" si="1"/>
        <v>0.20408163265296653</v>
      </c>
      <c r="J38" s="126">
        <f t="shared" si="2"/>
        <v>0.979804058780425</v>
      </c>
      <c r="K38" s="119">
        <f t="shared" si="3"/>
        <v>400.079992001414</v>
      </c>
    </row>
    <row r="39" spans="2:11" ht="12.75">
      <c r="B39" s="232" t="s">
        <v>45</v>
      </c>
      <c r="C39" s="14">
        <v>1514.38</v>
      </c>
      <c r="D39" s="280">
        <f t="shared" si="4"/>
        <v>0.052000000000134605</v>
      </c>
      <c r="E39" s="379">
        <f>D39*E16</f>
        <v>416.00000000107684</v>
      </c>
      <c r="F39" s="14">
        <v>465.425</v>
      </c>
      <c r="G39" s="280">
        <f t="shared" si="0"/>
        <v>0.009000000000014552</v>
      </c>
      <c r="H39" s="312">
        <f>G39*H16</f>
        <v>72.00000000011642</v>
      </c>
      <c r="I39" s="165">
        <f t="shared" si="1"/>
        <v>0.1730769230767549</v>
      </c>
      <c r="J39" s="126">
        <f t="shared" si="2"/>
        <v>0.9853505058554758</v>
      </c>
      <c r="K39" s="119">
        <f t="shared" si="3"/>
        <v>422.1847936637613</v>
      </c>
    </row>
    <row r="40" spans="2:11" ht="12.75">
      <c r="B40" s="232" t="s">
        <v>46</v>
      </c>
      <c r="C40" s="14">
        <v>1514.434</v>
      </c>
      <c r="D40" s="280">
        <f t="shared" si="4"/>
        <v>0.05399999999985994</v>
      </c>
      <c r="E40" s="379">
        <f>D40*E16</f>
        <v>431.9999999988795</v>
      </c>
      <c r="F40" s="14">
        <v>465.434</v>
      </c>
      <c r="G40" s="280">
        <f t="shared" si="0"/>
        <v>0.009000000000014552</v>
      </c>
      <c r="H40" s="312">
        <f>G40*H16</f>
        <v>72.00000000011642</v>
      </c>
      <c r="I40" s="165">
        <f t="shared" si="1"/>
        <v>0.16666666666736843</v>
      </c>
      <c r="J40" s="126">
        <f t="shared" si="2"/>
        <v>0.9863939238320315</v>
      </c>
      <c r="K40" s="119">
        <f t="shared" si="3"/>
        <v>437.9589021803857</v>
      </c>
    </row>
    <row r="41" spans="2:11" ht="12.75">
      <c r="B41" s="232" t="s">
        <v>47</v>
      </c>
      <c r="C41" s="14">
        <v>1514.487</v>
      </c>
      <c r="D41" s="280">
        <f t="shared" si="4"/>
        <v>0.05300000000011096</v>
      </c>
      <c r="E41" s="379">
        <f>D41*E16</f>
        <v>424.00000000088767</v>
      </c>
      <c r="F41" s="14">
        <v>465.443</v>
      </c>
      <c r="G41" s="280">
        <f>F41-F40</f>
        <v>0.008999999999957708</v>
      </c>
      <c r="H41" s="312">
        <f>G41*H16</f>
        <v>71.99999999966167</v>
      </c>
      <c r="I41" s="165">
        <f t="shared" si="1"/>
        <v>0.16981132075356353</v>
      </c>
      <c r="J41" s="126">
        <f t="shared" si="2"/>
        <v>0.9858865646409177</v>
      </c>
      <c r="K41" s="119">
        <f t="shared" si="3"/>
        <v>430.0697617837181</v>
      </c>
    </row>
    <row r="42" spans="2:11" ht="12.75">
      <c r="B42" s="232" t="s">
        <v>48</v>
      </c>
      <c r="C42" s="14">
        <v>1514.538</v>
      </c>
      <c r="D42" s="280">
        <f t="shared" si="4"/>
        <v>0.05099999999993088</v>
      </c>
      <c r="E42" s="379">
        <f>D42*E16</f>
        <v>407.999999999447</v>
      </c>
      <c r="F42" s="14">
        <v>465.452</v>
      </c>
      <c r="G42" s="280">
        <f>F42-F41</f>
        <v>0.009000000000014552</v>
      </c>
      <c r="H42" s="312">
        <f>G42*H16</f>
        <v>72.00000000011642</v>
      </c>
      <c r="I42" s="165">
        <f t="shared" si="1"/>
        <v>0.17647058823581863</v>
      </c>
      <c r="J42" s="126">
        <f t="shared" si="2"/>
        <v>0.9847835588178484</v>
      </c>
      <c r="K42" s="119">
        <f t="shared" si="3"/>
        <v>414.30423603864534</v>
      </c>
    </row>
    <row r="43" spans="2:11" ht="12.75">
      <c r="B43" s="232" t="s">
        <v>49</v>
      </c>
      <c r="C43" s="14">
        <v>1514.583</v>
      </c>
      <c r="D43" s="280">
        <f t="shared" si="4"/>
        <v>0.04500000000007276</v>
      </c>
      <c r="E43" s="379">
        <f>D43*E16</f>
        <v>360.0000000005821</v>
      </c>
      <c r="F43" s="14">
        <v>465.461</v>
      </c>
      <c r="G43" s="280">
        <f>F43-F42</f>
        <v>0.009000000000014552</v>
      </c>
      <c r="H43" s="312">
        <f>G43*H16</f>
        <v>72.00000000011642</v>
      </c>
      <c r="I43" s="165">
        <f t="shared" si="1"/>
        <v>0.2</v>
      </c>
      <c r="J43" s="126">
        <f t="shared" si="2"/>
        <v>0.9805806756909201</v>
      </c>
      <c r="K43" s="119">
        <f t="shared" si="3"/>
        <v>367.1294049792741</v>
      </c>
    </row>
    <row r="44" spans="2:11" ht="13.5" thickBot="1">
      <c r="B44" s="233" t="s">
        <v>50</v>
      </c>
      <c r="C44" s="62">
        <v>1514.625</v>
      </c>
      <c r="D44" s="281">
        <f t="shared" si="4"/>
        <v>0.041999999999916326</v>
      </c>
      <c r="E44" s="380">
        <f>D44*E16</f>
        <v>335.9999999993306</v>
      </c>
      <c r="F44" s="62">
        <v>465.47</v>
      </c>
      <c r="G44" s="281">
        <f>F44-F43</f>
        <v>0.009000000000014552</v>
      </c>
      <c r="H44" s="313">
        <f>G44*H16</f>
        <v>72.00000000011642</v>
      </c>
      <c r="I44" s="168">
        <f t="shared" si="1"/>
        <v>0.21428571428648766</v>
      </c>
      <c r="J44" s="151">
        <f t="shared" si="2"/>
        <v>0.9778024140772545</v>
      </c>
      <c r="K44" s="121">
        <f t="shared" si="3"/>
        <v>343.62770551800236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17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1"/>
    </row>
    <row r="48" spans="2:11" ht="12.75">
      <c r="B48" s="127" t="s">
        <v>63</v>
      </c>
      <c r="C48" s="507">
        <f>SUM(E21:E28)</f>
        <v>2183.999999999287</v>
      </c>
      <c r="D48" s="507"/>
      <c r="E48" s="118">
        <f>SUM(H21:H28)</f>
        <v>480.0000000000182</v>
      </c>
      <c r="F48" s="118">
        <f>C48/8</f>
        <v>272.99999999991087</v>
      </c>
      <c r="G48" s="85">
        <f>E48/8</f>
        <v>60.000000000002274</v>
      </c>
      <c r="H48" s="510">
        <f>F48/K48</f>
        <v>279.5156525133282</v>
      </c>
      <c r="I48" s="510"/>
      <c r="J48" s="510"/>
      <c r="K48" s="133">
        <f>COS(ATAN(G48/F48))</f>
        <v>0.9766894896409903</v>
      </c>
    </row>
    <row r="49" spans="2:11" ht="12.75">
      <c r="B49" s="129" t="s">
        <v>60</v>
      </c>
      <c r="C49" s="509">
        <f>SUM(E29:E36)</f>
        <v>2927.9999999998836</v>
      </c>
      <c r="D49" s="509"/>
      <c r="E49" s="106">
        <f>SUM(H29:H36)</f>
        <v>519.9999999999818</v>
      </c>
      <c r="F49" s="106">
        <f>C49/8</f>
        <v>365.99999999998545</v>
      </c>
      <c r="G49" s="91">
        <f>E49/8</f>
        <v>64.99999999999773</v>
      </c>
      <c r="H49" s="389">
        <f>F49/K49</f>
        <v>371.7270504012172</v>
      </c>
      <c r="I49" s="389"/>
      <c r="J49" s="389"/>
      <c r="K49" s="134">
        <f>COS(ATAN(G49/F49))</f>
        <v>0.9845933988525981</v>
      </c>
    </row>
    <row r="50" spans="2:11" ht="12.75">
      <c r="B50" s="90" t="s">
        <v>61</v>
      </c>
      <c r="C50" s="509">
        <f>SUM(E37:E44)</f>
        <v>3144.000000000233</v>
      </c>
      <c r="D50" s="509"/>
      <c r="E50" s="106">
        <f>SUM(H37:H44)</f>
        <v>576.0000000000218</v>
      </c>
      <c r="F50" s="106">
        <f>C50/8</f>
        <v>393.0000000000291</v>
      </c>
      <c r="G50" s="91">
        <f>E50/8</f>
        <v>72.00000000000273</v>
      </c>
      <c r="H50" s="389">
        <f>F50/K50</f>
        <v>399.54098663344075</v>
      </c>
      <c r="I50" s="389"/>
      <c r="J50" s="389"/>
      <c r="K50" s="134">
        <f>COS(ATAN(G50/F50))</f>
        <v>0.9836287468564203</v>
      </c>
    </row>
    <row r="51" spans="2:11" ht="13.5" thickBot="1">
      <c r="B51" s="93" t="s">
        <v>62</v>
      </c>
      <c r="C51" s="508">
        <f>SUM(E21:E44)</f>
        <v>8255.999999999403</v>
      </c>
      <c r="D51" s="508"/>
      <c r="E51" s="107">
        <f>SUM(H21:H44)</f>
        <v>1576.0000000000218</v>
      </c>
      <c r="F51" s="131">
        <f>C51/24</f>
        <v>343.99999999997516</v>
      </c>
      <c r="G51" s="120">
        <f>E51/24</f>
        <v>65.66666666666758</v>
      </c>
      <c r="H51" s="399">
        <f>F51/K51</f>
        <v>350.21152338421723</v>
      </c>
      <c r="I51" s="399"/>
      <c r="J51" s="399"/>
      <c r="K51" s="135">
        <f>COS(ATAN(G51/F51))</f>
        <v>0.9822635094236251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spans="2:7" ht="13.5" thickBot="1">
      <c r="B59" s="467" t="s">
        <v>137</v>
      </c>
      <c r="C59" s="467"/>
      <c r="D59" s="467"/>
      <c r="F59" s="467" t="s">
        <v>141</v>
      </c>
      <c r="G59" s="467"/>
    </row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1064.0000000003056</v>
      </c>
      <c r="D64" s="392"/>
      <c r="E64" s="96">
        <f>SUM(H20:H24)</f>
        <v>239.99999999978172</v>
      </c>
      <c r="F64" s="97">
        <f aca="true" t="shared" si="5" ref="F64:F69">C64/4</f>
        <v>266.0000000000764</v>
      </c>
      <c r="G64" s="98">
        <f aca="true" t="shared" si="6" ref="G64:G69">E64/4</f>
        <v>59.99999999994543</v>
      </c>
      <c r="H64" s="471">
        <f>F64/K64</f>
        <v>272.682966098057</v>
      </c>
      <c r="I64" s="472"/>
      <c r="J64" s="473"/>
      <c r="K64" s="163">
        <f>COS(ATAN(G64/F64))</f>
        <v>0.9754918094312595</v>
      </c>
    </row>
    <row r="65" spans="2:11" s="99" customFormat="1" ht="12" customHeight="1">
      <c r="B65" s="129" t="s">
        <v>191</v>
      </c>
      <c r="C65" s="396">
        <f>SUM(E25:E28)</f>
        <v>1119.9999999989814</v>
      </c>
      <c r="D65" s="388"/>
      <c r="E65" s="100">
        <f>SUM(H25:H28)</f>
        <v>240.00000000023647</v>
      </c>
      <c r="F65" s="97">
        <f t="shared" si="5"/>
        <v>279.99999999974534</v>
      </c>
      <c r="G65" s="98">
        <f t="shared" si="6"/>
        <v>60.00000000005912</v>
      </c>
      <c r="H65" s="389">
        <f aca="true" t="shared" si="7" ref="H65:H70">F65/K65</f>
        <v>286.35642126529046</v>
      </c>
      <c r="I65" s="389"/>
      <c r="J65" s="390"/>
      <c r="K65" s="163">
        <f aca="true" t="shared" si="8" ref="K65:K70">COS(ATAN(G65/F65))</f>
        <v>0.9778024140773282</v>
      </c>
    </row>
    <row r="66" spans="2:11" s="99" customFormat="1" ht="12" customHeight="1">
      <c r="B66" s="129" t="s">
        <v>192</v>
      </c>
      <c r="C66" s="396">
        <f>SUM(E29:E32)</f>
        <v>1479.9999999995634</v>
      </c>
      <c r="D66" s="388"/>
      <c r="E66" s="100">
        <f>SUM(H29:H32)</f>
        <v>263.99999999966894</v>
      </c>
      <c r="F66" s="97">
        <f t="shared" si="5"/>
        <v>369.99999999989086</v>
      </c>
      <c r="G66" s="98">
        <f t="shared" si="6"/>
        <v>65.99999999991724</v>
      </c>
      <c r="H66" s="389">
        <f t="shared" si="7"/>
        <v>375.8403916556978</v>
      </c>
      <c r="I66" s="389"/>
      <c r="J66" s="390"/>
      <c r="K66" s="163">
        <f t="shared" si="8"/>
        <v>0.9844604470794687</v>
      </c>
    </row>
    <row r="67" spans="2:11" s="99" customFormat="1" ht="12" customHeight="1">
      <c r="B67" s="129" t="s">
        <v>193</v>
      </c>
      <c r="C67" s="396">
        <f>SUM(E33:E36)</f>
        <v>1448.0000000003201</v>
      </c>
      <c r="D67" s="388"/>
      <c r="E67" s="100">
        <f>SUM(H33:H36)</f>
        <v>256.00000000031287</v>
      </c>
      <c r="F67" s="97">
        <f t="shared" si="5"/>
        <v>362.00000000008004</v>
      </c>
      <c r="G67" s="98">
        <f t="shared" si="6"/>
        <v>64.00000000007822</v>
      </c>
      <c r="H67" s="389">
        <f t="shared" si="7"/>
        <v>367.6139279190439</v>
      </c>
      <c r="I67" s="389"/>
      <c r="J67" s="390"/>
      <c r="K67" s="163">
        <f t="shared" si="8"/>
        <v>0.9847287398746216</v>
      </c>
    </row>
    <row r="68" spans="2:11" s="99" customFormat="1" ht="12" customHeight="1">
      <c r="B68" s="129" t="s">
        <v>194</v>
      </c>
      <c r="C68" s="396">
        <f>SUM(E37:E40)</f>
        <v>1615.9999999999854</v>
      </c>
      <c r="D68" s="388"/>
      <c r="E68" s="100">
        <f>SUM(H37:H40)</f>
        <v>288.0000000000109</v>
      </c>
      <c r="F68" s="97">
        <f t="shared" si="5"/>
        <v>403.99999999999636</v>
      </c>
      <c r="G68" s="98">
        <f t="shared" si="6"/>
        <v>72.00000000000273</v>
      </c>
      <c r="H68" s="389">
        <f t="shared" si="7"/>
        <v>410.3656905736607</v>
      </c>
      <c r="I68" s="389"/>
      <c r="J68" s="390"/>
      <c r="K68" s="163">
        <f t="shared" si="8"/>
        <v>0.9844877612337289</v>
      </c>
    </row>
    <row r="69" spans="2:11" s="99" customFormat="1" ht="12" customHeight="1">
      <c r="B69" s="90" t="s">
        <v>195</v>
      </c>
      <c r="C69" s="396">
        <f>SUM(E41:E44)</f>
        <v>1528.0000000002474</v>
      </c>
      <c r="D69" s="388"/>
      <c r="E69" s="100">
        <f>SUM(H41:H44)</f>
        <v>288.0000000000109</v>
      </c>
      <c r="F69" s="97">
        <f t="shared" si="5"/>
        <v>382.00000000006185</v>
      </c>
      <c r="G69" s="98">
        <f t="shared" si="6"/>
        <v>72.00000000000273</v>
      </c>
      <c r="H69" s="389">
        <f t="shared" si="7"/>
        <v>388.7261246688311</v>
      </c>
      <c r="I69" s="389"/>
      <c r="J69" s="390"/>
      <c r="K69" s="163">
        <f t="shared" si="8"/>
        <v>0.9826970089172692</v>
      </c>
    </row>
    <row r="70" spans="2:11" s="273" customFormat="1" ht="18" customHeight="1" thickBot="1">
      <c r="B70" s="268" t="s">
        <v>62</v>
      </c>
      <c r="C70" s="459">
        <f>SUM(C64:D69)</f>
        <v>8255.999999999403</v>
      </c>
      <c r="D70" s="460"/>
      <c r="E70" s="269">
        <f>SUM(E64:E69)</f>
        <v>1576.0000000000218</v>
      </c>
      <c r="F70" s="278">
        <f>C70/24</f>
        <v>343.99999999997516</v>
      </c>
      <c r="G70" s="279">
        <f>E70/24</f>
        <v>65.66666666666758</v>
      </c>
      <c r="H70" s="461">
        <f t="shared" si="7"/>
        <v>350.21152338421723</v>
      </c>
      <c r="I70" s="462"/>
      <c r="J70" s="463"/>
      <c r="K70" s="272">
        <f t="shared" si="8"/>
        <v>0.9822635094236251</v>
      </c>
    </row>
  </sheetData>
  <sheetProtection/>
  <mergeCells count="50">
    <mergeCell ref="B59:D59"/>
    <mergeCell ref="F59:G59"/>
    <mergeCell ref="B55:D55"/>
    <mergeCell ref="F55:G55"/>
    <mergeCell ref="B57:D57"/>
    <mergeCell ref="F57:G57"/>
    <mergeCell ref="H50:J50"/>
    <mergeCell ref="H51:J51"/>
    <mergeCell ref="C50:D50"/>
    <mergeCell ref="C49:D49"/>
    <mergeCell ref="C48:D48"/>
    <mergeCell ref="H48:J48"/>
    <mergeCell ref="K45:K47"/>
    <mergeCell ref="I13:I19"/>
    <mergeCell ref="J13:J19"/>
    <mergeCell ref="K13:K19"/>
    <mergeCell ref="H46:J47"/>
    <mergeCell ref="F45:J45"/>
    <mergeCell ref="F46:F47"/>
    <mergeCell ref="G46:G47"/>
    <mergeCell ref="B13:B19"/>
    <mergeCell ref="C46:D47"/>
    <mergeCell ref="B46:B47"/>
    <mergeCell ref="B45:E45"/>
    <mergeCell ref="E46:E47"/>
    <mergeCell ref="C51:D51"/>
    <mergeCell ref="H49:J49"/>
    <mergeCell ref="B61:B63"/>
    <mergeCell ref="C61:D63"/>
    <mergeCell ref="E61:E63"/>
    <mergeCell ref="F61:F63"/>
    <mergeCell ref="G61:G63"/>
    <mergeCell ref="H61:J63"/>
    <mergeCell ref="B60:E60"/>
    <mergeCell ref="F60:J60"/>
    <mergeCell ref="K60:K63"/>
    <mergeCell ref="C66:D66"/>
    <mergeCell ref="H66:J66"/>
    <mergeCell ref="C67:D67"/>
    <mergeCell ref="H67:J67"/>
    <mergeCell ref="C64:D64"/>
    <mergeCell ref="H64:J64"/>
    <mergeCell ref="C65:D65"/>
    <mergeCell ref="H65:J65"/>
    <mergeCell ref="C70:D70"/>
    <mergeCell ref="H70:J70"/>
    <mergeCell ref="C68:D68"/>
    <mergeCell ref="H68:J68"/>
    <mergeCell ref="C69:D69"/>
    <mergeCell ref="H69:J69"/>
  </mergeCells>
  <printOptions/>
  <pageMargins left="0.75" right="0.06" top="0.51" bottom="0.5" header="0.5" footer="0.5"/>
  <pageSetup horizontalDpi="360" verticalDpi="360" orientation="portrait" paperSize="9" scale="99" r:id="rId1"/>
  <rowBreaks count="1" manualBreakCount="1">
    <brk id="59" min="1" max="1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R16384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9.421875" style="0" bestFit="1" customWidth="1"/>
    <col min="4" max="4" width="7.57421875" style="0" customWidth="1"/>
    <col min="5" max="5" width="9.28125" style="0" customWidth="1"/>
    <col min="6" max="6" width="9.57421875" style="0" customWidth="1"/>
    <col min="7" max="7" width="9.00390625" style="0" customWidth="1"/>
    <col min="8" max="8" width="9.28125" style="0" customWidth="1"/>
    <col min="9" max="9" width="7.28125" style="0" customWidth="1"/>
    <col min="10" max="10" width="10.00390625" style="0" customWidth="1"/>
    <col min="11" max="11" width="15.421875" style="0" customWidth="1"/>
  </cols>
  <sheetData>
    <row r="2" spans="2:11" ht="13.5" customHeight="1">
      <c r="B2" s="65" t="s">
        <v>196</v>
      </c>
      <c r="H2" t="s">
        <v>145</v>
      </c>
      <c r="I2" s="1"/>
      <c r="J2" s="1"/>
      <c r="K2" s="1">
        <v>47</v>
      </c>
    </row>
    <row r="3" spans="2:10" ht="13.5" customHeight="1">
      <c r="B3" s="64" t="s">
        <v>125</v>
      </c>
      <c r="H3" t="s">
        <v>149</v>
      </c>
      <c r="J3" s="170" t="s">
        <v>240</v>
      </c>
    </row>
    <row r="4" spans="2:11" ht="13.5" customHeight="1">
      <c r="B4" t="s">
        <v>126</v>
      </c>
      <c r="H4" t="s">
        <v>146</v>
      </c>
      <c r="J4" s="1"/>
      <c r="K4" s="1">
        <v>302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</v>
      </c>
      <c r="F9" s="1" t="s">
        <v>269</v>
      </c>
    </row>
    <row r="11" ht="12.75">
      <c r="E11" t="s">
        <v>7</v>
      </c>
    </row>
    <row r="12" spans="2:8" ht="13.5" thickBot="1">
      <c r="B12" t="s">
        <v>166</v>
      </c>
      <c r="E12" s="260"/>
      <c r="F12" s="260"/>
      <c r="G12" s="260"/>
      <c r="H12" s="260"/>
    </row>
    <row r="13" spans="2:11" ht="13.5" customHeight="1">
      <c r="B13" s="417" t="s">
        <v>25</v>
      </c>
      <c r="C13" s="17" t="s">
        <v>9</v>
      </c>
      <c r="D13" s="4"/>
      <c r="E13" s="294" t="s">
        <v>250</v>
      </c>
      <c r="F13" s="6" t="s">
        <v>16</v>
      </c>
      <c r="G13" s="7"/>
      <c r="H13" s="294" t="s">
        <v>221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4000</v>
      </c>
      <c r="F16" s="6" t="s">
        <v>19</v>
      </c>
      <c r="G16" s="7"/>
      <c r="H16" s="32">
        <v>4000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12"/>
      <c r="D19" s="11"/>
      <c r="E19" s="21" t="s">
        <v>15</v>
      </c>
      <c r="F19" s="11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166">
        <v>409.91</v>
      </c>
      <c r="D20" s="166"/>
      <c r="E20" s="118"/>
      <c r="F20" s="175">
        <v>17.94</v>
      </c>
      <c r="G20" s="85"/>
      <c r="H20" s="85"/>
      <c r="I20" s="85"/>
      <c r="J20" s="166"/>
      <c r="K20" s="146"/>
    </row>
    <row r="21" spans="2:11" ht="12.75">
      <c r="B21" s="90" t="s">
        <v>27</v>
      </c>
      <c r="C21" s="126">
        <v>409.93</v>
      </c>
      <c r="D21" s="126">
        <f>C21-C20</f>
        <v>0.01999999999998181</v>
      </c>
      <c r="E21" s="91">
        <f>D21*E16</f>
        <v>79.99999999992724</v>
      </c>
      <c r="F21" s="126">
        <v>17.94</v>
      </c>
      <c r="G21" s="91">
        <f>F21-F20</f>
        <v>0</v>
      </c>
      <c r="H21" s="91">
        <f>G21*H16</f>
        <v>0</v>
      </c>
      <c r="I21" s="91">
        <f aca="true" t="shared" si="0" ref="I21:I44">H21/E21</f>
        <v>0</v>
      </c>
      <c r="J21" s="126">
        <f aca="true" t="shared" si="1" ref="J21:J44">COS(ATAN(I21))</f>
        <v>1</v>
      </c>
      <c r="K21" s="117">
        <f aca="true" t="shared" si="2" ref="K21:K44">E21/J21</f>
        <v>79.99999999992724</v>
      </c>
    </row>
    <row r="22" spans="2:11" ht="12.75">
      <c r="B22" s="90" t="s">
        <v>28</v>
      </c>
      <c r="C22" s="126">
        <v>409.94</v>
      </c>
      <c r="D22" s="126">
        <f>C22-C21</f>
        <v>0.009999999999990905</v>
      </c>
      <c r="E22" s="91">
        <f>D22*E16</f>
        <v>39.99999999996362</v>
      </c>
      <c r="F22" s="126">
        <v>17.94</v>
      </c>
      <c r="G22" s="91">
        <f>F22-F21</f>
        <v>0</v>
      </c>
      <c r="H22" s="91">
        <f>G22*H16</f>
        <v>0</v>
      </c>
      <c r="I22" s="91">
        <f t="shared" si="0"/>
        <v>0</v>
      </c>
      <c r="J22" s="126">
        <f t="shared" si="1"/>
        <v>1</v>
      </c>
      <c r="K22" s="117">
        <f t="shared" si="2"/>
        <v>39.99999999996362</v>
      </c>
    </row>
    <row r="23" spans="2:11" ht="12.75">
      <c r="B23" s="90" t="s">
        <v>29</v>
      </c>
      <c r="C23" s="126">
        <v>409.95</v>
      </c>
      <c r="D23" s="126">
        <f aca="true" t="shared" si="3" ref="D23:D44">C23-C22</f>
        <v>0.009999999999990905</v>
      </c>
      <c r="E23" s="91">
        <f>D23*E16</f>
        <v>39.99999999996362</v>
      </c>
      <c r="F23" s="126">
        <v>17.94</v>
      </c>
      <c r="G23" s="91">
        <f>F23-F22</f>
        <v>0</v>
      </c>
      <c r="H23" s="91">
        <f>G23*H16</f>
        <v>0</v>
      </c>
      <c r="I23" s="91">
        <f t="shared" si="0"/>
        <v>0</v>
      </c>
      <c r="J23" s="126">
        <f t="shared" si="1"/>
        <v>1</v>
      </c>
      <c r="K23" s="117">
        <f t="shared" si="2"/>
        <v>39.99999999996362</v>
      </c>
    </row>
    <row r="24" spans="2:11" ht="12.75">
      <c r="B24" s="90" t="s">
        <v>30</v>
      </c>
      <c r="C24" s="126">
        <v>409.96</v>
      </c>
      <c r="D24" s="126">
        <f t="shared" si="3"/>
        <v>0.009999999999990905</v>
      </c>
      <c r="E24" s="91">
        <f>D24*E16</f>
        <v>39.99999999996362</v>
      </c>
      <c r="F24" s="126">
        <v>17.94</v>
      </c>
      <c r="G24" s="280">
        <f>F24-F23</f>
        <v>0</v>
      </c>
      <c r="H24" s="91">
        <f>G24*H16</f>
        <v>0</v>
      </c>
      <c r="I24" s="332">
        <f t="shared" si="0"/>
        <v>0</v>
      </c>
      <c r="J24" s="126">
        <f t="shared" si="1"/>
        <v>1</v>
      </c>
      <c r="K24" s="117">
        <f t="shared" si="2"/>
        <v>39.99999999996362</v>
      </c>
    </row>
    <row r="25" spans="2:11" ht="12.75">
      <c r="B25" s="90" t="s">
        <v>31</v>
      </c>
      <c r="C25" s="126">
        <v>409.98</v>
      </c>
      <c r="D25" s="126">
        <f t="shared" si="3"/>
        <v>0.020000000000038654</v>
      </c>
      <c r="E25" s="91">
        <f>D25*E16</f>
        <v>80.00000000015461</v>
      </c>
      <c r="F25" s="126">
        <v>17.94</v>
      </c>
      <c r="G25" s="280">
        <f>F25-F24</f>
        <v>0</v>
      </c>
      <c r="H25" s="91">
        <f>G25*H16</f>
        <v>0</v>
      </c>
      <c r="I25" s="91">
        <f t="shared" si="0"/>
        <v>0</v>
      </c>
      <c r="J25" s="126">
        <f t="shared" si="1"/>
        <v>1</v>
      </c>
      <c r="K25" s="117">
        <f t="shared" si="2"/>
        <v>80.00000000015461</v>
      </c>
    </row>
    <row r="26" spans="2:11" ht="12.75">
      <c r="B26" s="90" t="s">
        <v>32</v>
      </c>
      <c r="C26" s="126">
        <v>409.99</v>
      </c>
      <c r="D26" s="126">
        <f t="shared" si="3"/>
        <v>0.009999999999990905</v>
      </c>
      <c r="E26" s="91">
        <f>D26*E16</f>
        <v>39.99999999996362</v>
      </c>
      <c r="F26" s="126">
        <v>17.94</v>
      </c>
      <c r="G26" s="280">
        <f aca="true" t="shared" si="4" ref="G26:G44">F26-F25</f>
        <v>0</v>
      </c>
      <c r="H26" s="91">
        <f>G26*H16</f>
        <v>0</v>
      </c>
      <c r="I26" s="91">
        <f t="shared" si="0"/>
        <v>0</v>
      </c>
      <c r="J26" s="126">
        <f t="shared" si="1"/>
        <v>1</v>
      </c>
      <c r="K26" s="117">
        <f t="shared" si="2"/>
        <v>39.99999999996362</v>
      </c>
    </row>
    <row r="27" spans="2:11" ht="12.75">
      <c r="B27" s="90" t="s">
        <v>33</v>
      </c>
      <c r="C27" s="126">
        <v>410.01</v>
      </c>
      <c r="D27" s="126">
        <f t="shared" si="3"/>
        <v>0.01999999999998181</v>
      </c>
      <c r="E27" s="91">
        <f>D27*E16</f>
        <v>79.99999999992724</v>
      </c>
      <c r="F27" s="126">
        <v>17.94</v>
      </c>
      <c r="G27" s="280">
        <f t="shared" si="4"/>
        <v>0</v>
      </c>
      <c r="H27" s="91">
        <f>G27*H16</f>
        <v>0</v>
      </c>
      <c r="I27" s="91">
        <f t="shared" si="0"/>
        <v>0</v>
      </c>
      <c r="J27" s="126">
        <f t="shared" si="1"/>
        <v>1</v>
      </c>
      <c r="K27" s="117">
        <f t="shared" si="2"/>
        <v>79.99999999992724</v>
      </c>
    </row>
    <row r="28" spans="2:11" ht="12.75">
      <c r="B28" s="90" t="s">
        <v>34</v>
      </c>
      <c r="C28" s="126">
        <v>410.03</v>
      </c>
      <c r="D28" s="126">
        <f t="shared" si="3"/>
        <v>0.01999999999998181</v>
      </c>
      <c r="E28" s="91">
        <f>D28*E16</f>
        <v>79.99999999992724</v>
      </c>
      <c r="F28" s="126">
        <v>17.94</v>
      </c>
      <c r="G28" s="280">
        <f t="shared" si="4"/>
        <v>0</v>
      </c>
      <c r="H28" s="91">
        <f>G28*H16</f>
        <v>0</v>
      </c>
      <c r="I28" s="91">
        <f t="shared" si="0"/>
        <v>0</v>
      </c>
      <c r="J28" s="126">
        <f t="shared" si="1"/>
        <v>1</v>
      </c>
      <c r="K28" s="117">
        <f t="shared" si="2"/>
        <v>79.99999999992724</v>
      </c>
    </row>
    <row r="29" spans="2:11" ht="12.75">
      <c r="B29" s="90" t="s">
        <v>35</v>
      </c>
      <c r="C29" s="126">
        <v>410.04</v>
      </c>
      <c r="D29" s="126">
        <f t="shared" si="3"/>
        <v>0.010000000000047748</v>
      </c>
      <c r="E29" s="91">
        <f>D29*E16</f>
        <v>40.000000000190994</v>
      </c>
      <c r="F29" s="126">
        <v>17.94</v>
      </c>
      <c r="G29" s="280">
        <f t="shared" si="4"/>
        <v>0</v>
      </c>
      <c r="H29" s="91">
        <f>G29*H16</f>
        <v>0</v>
      </c>
      <c r="I29" s="91">
        <f t="shared" si="0"/>
        <v>0</v>
      </c>
      <c r="J29" s="126">
        <f t="shared" si="1"/>
        <v>1</v>
      </c>
      <c r="K29" s="117">
        <f t="shared" si="2"/>
        <v>40.000000000190994</v>
      </c>
    </row>
    <row r="30" spans="2:11" ht="12.75">
      <c r="B30" s="90" t="s">
        <v>36</v>
      </c>
      <c r="C30" s="126">
        <v>410.06</v>
      </c>
      <c r="D30" s="126">
        <f t="shared" si="3"/>
        <v>0.01999999999998181</v>
      </c>
      <c r="E30" s="91">
        <f>D30*E16</f>
        <v>79.99999999992724</v>
      </c>
      <c r="F30" s="126">
        <v>17.94</v>
      </c>
      <c r="G30" s="280">
        <f t="shared" si="4"/>
        <v>0</v>
      </c>
      <c r="H30" s="91">
        <f>G30*H16</f>
        <v>0</v>
      </c>
      <c r="I30" s="91">
        <f t="shared" si="0"/>
        <v>0</v>
      </c>
      <c r="J30" s="126">
        <f t="shared" si="1"/>
        <v>1</v>
      </c>
      <c r="K30" s="117">
        <f t="shared" si="2"/>
        <v>79.99999999992724</v>
      </c>
    </row>
    <row r="31" spans="2:11" ht="12.75">
      <c r="B31" s="90" t="s">
        <v>37</v>
      </c>
      <c r="C31" s="126">
        <v>410.08</v>
      </c>
      <c r="D31" s="126">
        <f t="shared" si="3"/>
        <v>0.01999999999998181</v>
      </c>
      <c r="E31" s="91">
        <f>D31*E16</f>
        <v>79.99999999992724</v>
      </c>
      <c r="F31" s="126">
        <v>17.94</v>
      </c>
      <c r="G31" s="280">
        <f t="shared" si="4"/>
        <v>0</v>
      </c>
      <c r="H31" s="91">
        <f>G31*H16</f>
        <v>0</v>
      </c>
      <c r="I31" s="91">
        <f t="shared" si="0"/>
        <v>0</v>
      </c>
      <c r="J31" s="126">
        <f t="shared" si="1"/>
        <v>1</v>
      </c>
      <c r="K31" s="117">
        <f t="shared" si="2"/>
        <v>79.99999999992724</v>
      </c>
    </row>
    <row r="32" spans="2:11" ht="12.75">
      <c r="B32" s="90" t="s">
        <v>38</v>
      </c>
      <c r="C32" s="126">
        <v>410.1</v>
      </c>
      <c r="D32" s="126">
        <f t="shared" si="3"/>
        <v>0.020000000000038654</v>
      </c>
      <c r="E32" s="91">
        <f>D32*E16</f>
        <v>80.00000000015461</v>
      </c>
      <c r="F32" s="126">
        <v>17.94</v>
      </c>
      <c r="G32" s="280">
        <f t="shared" si="4"/>
        <v>0</v>
      </c>
      <c r="H32" s="91">
        <f>G32*H16</f>
        <v>0</v>
      </c>
      <c r="I32" s="91">
        <f t="shared" si="0"/>
        <v>0</v>
      </c>
      <c r="J32" s="126">
        <f t="shared" si="1"/>
        <v>1</v>
      </c>
      <c r="K32" s="117">
        <f t="shared" si="2"/>
        <v>80.00000000015461</v>
      </c>
    </row>
    <row r="33" spans="2:11" ht="12.75">
      <c r="B33" s="90" t="s">
        <v>39</v>
      </c>
      <c r="C33" s="126">
        <v>410.11</v>
      </c>
      <c r="D33" s="126">
        <f t="shared" si="3"/>
        <v>0.009999999999990905</v>
      </c>
      <c r="E33" s="91">
        <f>D33*E16</f>
        <v>39.99999999996362</v>
      </c>
      <c r="F33" s="126">
        <v>17.94</v>
      </c>
      <c r="G33" s="280">
        <f t="shared" si="4"/>
        <v>0</v>
      </c>
      <c r="H33" s="91">
        <f>G33*H16</f>
        <v>0</v>
      </c>
      <c r="I33" s="91">
        <f t="shared" si="0"/>
        <v>0</v>
      </c>
      <c r="J33" s="126">
        <f t="shared" si="1"/>
        <v>1</v>
      </c>
      <c r="K33" s="117">
        <f t="shared" si="2"/>
        <v>39.99999999996362</v>
      </c>
    </row>
    <row r="34" spans="2:11" ht="12.75">
      <c r="B34" s="90" t="s">
        <v>40</v>
      </c>
      <c r="C34" s="126">
        <v>410.13</v>
      </c>
      <c r="D34" s="126">
        <f t="shared" si="3"/>
        <v>0.01999999999998181</v>
      </c>
      <c r="E34" s="91">
        <f>D34*E16</f>
        <v>79.99999999992724</v>
      </c>
      <c r="F34" s="126">
        <v>17.94</v>
      </c>
      <c r="G34" s="280">
        <f t="shared" si="4"/>
        <v>0</v>
      </c>
      <c r="H34" s="91">
        <f>G34*H16</f>
        <v>0</v>
      </c>
      <c r="I34" s="91">
        <f t="shared" si="0"/>
        <v>0</v>
      </c>
      <c r="J34" s="126">
        <f t="shared" si="1"/>
        <v>1</v>
      </c>
      <c r="K34" s="117">
        <f t="shared" si="2"/>
        <v>79.99999999992724</v>
      </c>
    </row>
    <row r="35" spans="2:11" ht="12.75">
      <c r="B35" s="90" t="s">
        <v>41</v>
      </c>
      <c r="C35" s="126">
        <v>410.15</v>
      </c>
      <c r="D35" s="126">
        <f t="shared" si="3"/>
        <v>0.01999999999998181</v>
      </c>
      <c r="E35" s="91">
        <f>D35*E16</f>
        <v>79.99999999992724</v>
      </c>
      <c r="F35" s="126">
        <v>17.94</v>
      </c>
      <c r="G35" s="280">
        <f t="shared" si="4"/>
        <v>0</v>
      </c>
      <c r="H35" s="91">
        <f>G35*H16</f>
        <v>0</v>
      </c>
      <c r="I35" s="91">
        <f t="shared" si="0"/>
        <v>0</v>
      </c>
      <c r="J35" s="126">
        <f t="shared" si="1"/>
        <v>1</v>
      </c>
      <c r="K35" s="117">
        <f t="shared" si="2"/>
        <v>79.99999999992724</v>
      </c>
    </row>
    <row r="36" spans="2:11" ht="12.75">
      <c r="B36" s="90" t="s">
        <v>42</v>
      </c>
      <c r="C36" s="126">
        <v>410.17</v>
      </c>
      <c r="D36" s="126">
        <f t="shared" si="3"/>
        <v>0.020000000000038654</v>
      </c>
      <c r="E36" s="91">
        <f>D36*E16</f>
        <v>80.00000000015461</v>
      </c>
      <c r="F36" s="126">
        <v>17.94</v>
      </c>
      <c r="G36" s="280">
        <f t="shared" si="4"/>
        <v>0</v>
      </c>
      <c r="H36" s="91">
        <f>G36*H16</f>
        <v>0</v>
      </c>
      <c r="I36" s="91">
        <f t="shared" si="0"/>
        <v>0</v>
      </c>
      <c r="J36" s="126">
        <f t="shared" si="1"/>
        <v>1</v>
      </c>
      <c r="K36" s="117">
        <f t="shared" si="2"/>
        <v>80.00000000015461</v>
      </c>
    </row>
    <row r="37" spans="2:11" ht="12.75">
      <c r="B37" s="90" t="s">
        <v>43</v>
      </c>
      <c r="C37" s="126">
        <v>410.19</v>
      </c>
      <c r="D37" s="126">
        <f t="shared" si="3"/>
        <v>0.01999999999998181</v>
      </c>
      <c r="E37" s="91">
        <f>D37*E16</f>
        <v>79.99999999992724</v>
      </c>
      <c r="F37" s="126">
        <v>17.94</v>
      </c>
      <c r="G37" s="280">
        <f t="shared" si="4"/>
        <v>0</v>
      </c>
      <c r="H37" s="91">
        <f>G37*H16</f>
        <v>0</v>
      </c>
      <c r="I37" s="91">
        <f t="shared" si="0"/>
        <v>0</v>
      </c>
      <c r="J37" s="126">
        <f t="shared" si="1"/>
        <v>1</v>
      </c>
      <c r="K37" s="117">
        <f t="shared" si="2"/>
        <v>79.99999999992724</v>
      </c>
    </row>
    <row r="38" spans="2:11" ht="12.75">
      <c r="B38" s="90" t="s">
        <v>44</v>
      </c>
      <c r="C38" s="126">
        <v>410.21</v>
      </c>
      <c r="D38" s="126">
        <f t="shared" si="3"/>
        <v>0.01999999999998181</v>
      </c>
      <c r="E38" s="91">
        <f>D38*E16</f>
        <v>79.99999999992724</v>
      </c>
      <c r="F38" s="126">
        <v>17.94</v>
      </c>
      <c r="G38" s="280">
        <f t="shared" si="4"/>
        <v>0</v>
      </c>
      <c r="H38" s="91">
        <f>G38*H16</f>
        <v>0</v>
      </c>
      <c r="I38" s="91">
        <f t="shared" si="0"/>
        <v>0</v>
      </c>
      <c r="J38" s="126">
        <f t="shared" si="1"/>
        <v>1</v>
      </c>
      <c r="K38" s="117">
        <f t="shared" si="2"/>
        <v>79.99999999992724</v>
      </c>
    </row>
    <row r="39" spans="2:11" ht="12.75">
      <c r="B39" s="90" t="s">
        <v>45</v>
      </c>
      <c r="C39" s="126">
        <v>410.24</v>
      </c>
      <c r="D39" s="126">
        <f t="shared" si="3"/>
        <v>0.03000000000002956</v>
      </c>
      <c r="E39" s="91">
        <f>D39*E16</f>
        <v>120.00000000011823</v>
      </c>
      <c r="F39" s="126">
        <v>17.94</v>
      </c>
      <c r="G39" s="280">
        <f t="shared" si="4"/>
        <v>0</v>
      </c>
      <c r="H39" s="91">
        <f>G39*H16</f>
        <v>0</v>
      </c>
      <c r="I39" s="91">
        <f t="shared" si="0"/>
        <v>0</v>
      </c>
      <c r="J39" s="126">
        <f t="shared" si="1"/>
        <v>1</v>
      </c>
      <c r="K39" s="117">
        <f t="shared" si="2"/>
        <v>120.00000000011823</v>
      </c>
    </row>
    <row r="40" spans="2:11" ht="12.75">
      <c r="B40" s="90" t="s">
        <v>46</v>
      </c>
      <c r="C40" s="126">
        <v>410.28</v>
      </c>
      <c r="D40" s="126">
        <f t="shared" si="3"/>
        <v>0.03999999999996362</v>
      </c>
      <c r="E40" s="91">
        <f>D40*E16</f>
        <v>159.99999999985448</v>
      </c>
      <c r="F40" s="126">
        <v>17.94</v>
      </c>
      <c r="G40" s="280">
        <f t="shared" si="4"/>
        <v>0</v>
      </c>
      <c r="H40" s="91">
        <f>G40*H16</f>
        <v>0</v>
      </c>
      <c r="I40" s="91">
        <f t="shared" si="0"/>
        <v>0</v>
      </c>
      <c r="J40" s="126">
        <f t="shared" si="1"/>
        <v>1</v>
      </c>
      <c r="K40" s="117">
        <f t="shared" si="2"/>
        <v>159.99999999985448</v>
      </c>
    </row>
    <row r="41" spans="2:11" ht="12.75">
      <c r="B41" s="90" t="s">
        <v>47</v>
      </c>
      <c r="C41" s="126">
        <v>410.31</v>
      </c>
      <c r="D41" s="126">
        <f t="shared" si="3"/>
        <v>0.03000000000002956</v>
      </c>
      <c r="E41" s="91">
        <f>D41*E16</f>
        <v>120.00000000011823</v>
      </c>
      <c r="F41" s="126">
        <v>17.94</v>
      </c>
      <c r="G41" s="280">
        <f t="shared" si="4"/>
        <v>0</v>
      </c>
      <c r="H41" s="91">
        <f>G41*H16</f>
        <v>0</v>
      </c>
      <c r="I41" s="91">
        <f t="shared" si="0"/>
        <v>0</v>
      </c>
      <c r="J41" s="126">
        <f t="shared" si="1"/>
        <v>1</v>
      </c>
      <c r="K41" s="117">
        <f t="shared" si="2"/>
        <v>120.00000000011823</v>
      </c>
    </row>
    <row r="42" spans="2:11" ht="12.75">
      <c r="B42" s="90" t="s">
        <v>48</v>
      </c>
      <c r="C42" s="126">
        <v>410.35</v>
      </c>
      <c r="D42" s="126">
        <f t="shared" si="3"/>
        <v>0.040000000000020464</v>
      </c>
      <c r="E42" s="91">
        <f>D42*E16</f>
        <v>160.00000000008185</v>
      </c>
      <c r="F42" s="126">
        <v>17.94</v>
      </c>
      <c r="G42" s="280">
        <f t="shared" si="4"/>
        <v>0</v>
      </c>
      <c r="H42" s="91">
        <f>G42*H16</f>
        <v>0</v>
      </c>
      <c r="I42" s="91">
        <f t="shared" si="0"/>
        <v>0</v>
      </c>
      <c r="J42" s="126">
        <f t="shared" si="1"/>
        <v>1</v>
      </c>
      <c r="K42" s="117">
        <f t="shared" si="2"/>
        <v>160.00000000008185</v>
      </c>
    </row>
    <row r="43" spans="2:11" ht="12.75">
      <c r="B43" s="90" t="s">
        <v>49</v>
      </c>
      <c r="C43" s="126">
        <v>410.37</v>
      </c>
      <c r="D43" s="126">
        <f t="shared" si="3"/>
        <v>0.01999999999998181</v>
      </c>
      <c r="E43" s="91">
        <f>D43*E16</f>
        <v>79.99999999992724</v>
      </c>
      <c r="F43" s="126">
        <v>17.94</v>
      </c>
      <c r="G43" s="280">
        <f t="shared" si="4"/>
        <v>0</v>
      </c>
      <c r="H43" s="91">
        <f>G43*H16</f>
        <v>0</v>
      </c>
      <c r="I43" s="91">
        <f t="shared" si="0"/>
        <v>0</v>
      </c>
      <c r="J43" s="126">
        <f t="shared" si="1"/>
        <v>1</v>
      </c>
      <c r="K43" s="117">
        <f t="shared" si="2"/>
        <v>79.99999999992724</v>
      </c>
    </row>
    <row r="44" spans="2:11" ht="13.5" thickBot="1">
      <c r="B44" s="93" t="s">
        <v>50</v>
      </c>
      <c r="C44" s="126">
        <v>410.4</v>
      </c>
      <c r="D44" s="151">
        <f t="shared" si="3"/>
        <v>0.029999999999972715</v>
      </c>
      <c r="E44" s="94">
        <f>D44*E16</f>
        <v>119.99999999989086</v>
      </c>
      <c r="F44" s="382">
        <v>17.94</v>
      </c>
      <c r="G44" s="280">
        <f t="shared" si="4"/>
        <v>0</v>
      </c>
      <c r="H44" s="94">
        <f>G44*H16</f>
        <v>0</v>
      </c>
      <c r="I44" s="94">
        <f t="shared" si="0"/>
        <v>0</v>
      </c>
      <c r="J44" s="151">
        <f t="shared" si="1"/>
        <v>1</v>
      </c>
      <c r="K44" s="120">
        <f t="shared" si="2"/>
        <v>119.99999999989086</v>
      </c>
    </row>
    <row r="45" spans="2:11" ht="16.5" customHeight="1">
      <c r="B45" s="432" t="s">
        <v>51</v>
      </c>
      <c r="C45" s="433"/>
      <c r="D45" s="433"/>
      <c r="E45" s="480"/>
      <c r="F45" s="434" t="s">
        <v>52</v>
      </c>
      <c r="G45" s="434"/>
      <c r="H45" s="434"/>
      <c r="I45" s="434"/>
      <c r="J45" s="435"/>
      <c r="K45" s="417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479.9999999997908</v>
      </c>
      <c r="D48" s="507"/>
      <c r="E48" s="118">
        <f>SUM(H21:H28)</f>
        <v>0</v>
      </c>
      <c r="F48" s="128">
        <f>C48/8</f>
        <v>59.99999999997385</v>
      </c>
      <c r="G48" s="85">
        <f>E48/8</f>
        <v>0</v>
      </c>
      <c r="H48" s="510">
        <f>F48/K48</f>
        <v>59.99999999997385</v>
      </c>
      <c r="I48" s="510"/>
      <c r="J48" s="510"/>
      <c r="K48" s="133">
        <f>COS(ATAN(G48/F48))</f>
        <v>1</v>
      </c>
    </row>
    <row r="49" spans="2:11" ht="12.75">
      <c r="B49" s="129" t="s">
        <v>60</v>
      </c>
      <c r="C49" s="509">
        <f>SUM(E29:E36)</f>
        <v>560.0000000001728</v>
      </c>
      <c r="D49" s="509"/>
      <c r="E49" s="106">
        <f>SUM(H29:H36)</f>
        <v>0</v>
      </c>
      <c r="F49" s="130">
        <f>C49/8</f>
        <v>70.0000000000216</v>
      </c>
      <c r="G49" s="91">
        <f>E49/8</f>
        <v>0</v>
      </c>
      <c r="H49" s="389">
        <f>F49/K49</f>
        <v>70.0000000000216</v>
      </c>
      <c r="I49" s="389"/>
      <c r="J49" s="389"/>
      <c r="K49" s="134">
        <f>COS(ATAN(G49/F49))</f>
        <v>1</v>
      </c>
    </row>
    <row r="50" spans="2:11" ht="12.75">
      <c r="B50" s="90" t="s">
        <v>61</v>
      </c>
      <c r="C50" s="509">
        <f>SUM(E37:E44)</f>
        <v>919.9999999998454</v>
      </c>
      <c r="D50" s="509"/>
      <c r="E50" s="106">
        <f>SUM(H37:H44)</f>
        <v>0</v>
      </c>
      <c r="F50" s="130">
        <f>C50/8</f>
        <v>114.99999999998067</v>
      </c>
      <c r="G50" s="91">
        <f>E50/8</f>
        <v>0</v>
      </c>
      <c r="H50" s="389">
        <f>F50/K50</f>
        <v>114.99999999998067</v>
      </c>
      <c r="I50" s="389"/>
      <c r="J50" s="389"/>
      <c r="K50" s="134">
        <f>COS(ATAN(G50/F50))</f>
        <v>1</v>
      </c>
    </row>
    <row r="51" spans="2:11" ht="13.5" thickBot="1">
      <c r="B51" s="93" t="s">
        <v>62</v>
      </c>
      <c r="C51" s="508">
        <f>SUM(E21:E44)</f>
        <v>1959.999999999809</v>
      </c>
      <c r="D51" s="508"/>
      <c r="E51" s="107">
        <f>SUM(H21:H44)</f>
        <v>0</v>
      </c>
      <c r="F51" s="131">
        <f>C51/24</f>
        <v>81.66666666665871</v>
      </c>
      <c r="G51" s="120">
        <f>E51/24</f>
        <v>0</v>
      </c>
      <c r="H51" s="399">
        <f>F51/K51</f>
        <v>81.66666666665871</v>
      </c>
      <c r="I51" s="399"/>
      <c r="J51" s="399"/>
      <c r="K51" s="135">
        <f>COS(ATAN(G51/F51))</f>
        <v>1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spans="2:7" ht="13.5" thickBot="1">
      <c r="B59" s="467" t="s">
        <v>137</v>
      </c>
      <c r="C59" s="467"/>
      <c r="D59" s="467"/>
      <c r="F59" s="467" t="s">
        <v>141</v>
      </c>
      <c r="G59" s="467"/>
    </row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199.9999999998181</v>
      </c>
      <c r="D64" s="392"/>
      <c r="E64" s="96">
        <f>SUM(H20:H24)</f>
        <v>0</v>
      </c>
      <c r="F64" s="97">
        <f aca="true" t="shared" si="5" ref="F64:F69">C64/4</f>
        <v>49.999999999954525</v>
      </c>
      <c r="G64" s="98">
        <f aca="true" t="shared" si="6" ref="G64:G69">E64/4</f>
        <v>0</v>
      </c>
      <c r="H64" s="471">
        <f>F64/K64</f>
        <v>49.999999999954525</v>
      </c>
      <c r="I64" s="472"/>
      <c r="J64" s="473"/>
      <c r="K64" s="163">
        <f>COS(ATAN(G64/F64))</f>
        <v>1</v>
      </c>
    </row>
    <row r="65" spans="2:11" s="99" customFormat="1" ht="12" customHeight="1">
      <c r="B65" s="129" t="s">
        <v>191</v>
      </c>
      <c r="C65" s="396">
        <f>SUM(E25:E28)</f>
        <v>279.9999999999727</v>
      </c>
      <c r="D65" s="388"/>
      <c r="E65" s="100">
        <f>SUM(H25:H28)</f>
        <v>0</v>
      </c>
      <c r="F65" s="97">
        <f t="shared" si="5"/>
        <v>69.99999999999318</v>
      </c>
      <c r="G65" s="98">
        <f t="shared" si="6"/>
        <v>0</v>
      </c>
      <c r="H65" s="389">
        <f aca="true" t="shared" si="7" ref="H65:H70">F65/K65</f>
        <v>69.99999999999318</v>
      </c>
      <c r="I65" s="389"/>
      <c r="J65" s="390"/>
      <c r="K65" s="163">
        <f aca="true" t="shared" si="8" ref="K65:K70">COS(ATAN(G65/F65))</f>
        <v>1</v>
      </c>
    </row>
    <row r="66" spans="2:11" s="99" customFormat="1" ht="12" customHeight="1">
      <c r="B66" s="129" t="s">
        <v>192</v>
      </c>
      <c r="C66" s="396">
        <f>SUM(E29:E32)</f>
        <v>280.0000000002001</v>
      </c>
      <c r="D66" s="388"/>
      <c r="E66" s="100">
        <f>SUM(H29:H32)</f>
        <v>0</v>
      </c>
      <c r="F66" s="97">
        <f t="shared" si="5"/>
        <v>70.00000000005002</v>
      </c>
      <c r="G66" s="98">
        <f t="shared" si="6"/>
        <v>0</v>
      </c>
      <c r="H66" s="389">
        <f t="shared" si="7"/>
        <v>70.00000000005002</v>
      </c>
      <c r="I66" s="389"/>
      <c r="J66" s="390"/>
      <c r="K66" s="163">
        <f t="shared" si="8"/>
        <v>1</v>
      </c>
    </row>
    <row r="67" spans="2:11" s="99" customFormat="1" ht="12" customHeight="1">
      <c r="B67" s="129" t="s">
        <v>193</v>
      </c>
      <c r="C67" s="396">
        <f>SUM(E33:E36)</f>
        <v>279.9999999999727</v>
      </c>
      <c r="D67" s="388"/>
      <c r="E67" s="100">
        <f>SUM(H33:H36)</f>
        <v>0</v>
      </c>
      <c r="F67" s="97">
        <f t="shared" si="5"/>
        <v>69.99999999999318</v>
      </c>
      <c r="G67" s="98">
        <f t="shared" si="6"/>
        <v>0</v>
      </c>
      <c r="H67" s="389">
        <f t="shared" si="7"/>
        <v>69.99999999999318</v>
      </c>
      <c r="I67" s="389"/>
      <c r="J67" s="390"/>
      <c r="K67" s="163">
        <f t="shared" si="8"/>
        <v>1</v>
      </c>
    </row>
    <row r="68" spans="2:11" s="99" customFormat="1" ht="12" customHeight="1">
      <c r="B68" s="129" t="s">
        <v>194</v>
      </c>
      <c r="C68" s="396">
        <f>SUM(E37:E40)</f>
        <v>439.9999999998272</v>
      </c>
      <c r="D68" s="388"/>
      <c r="E68" s="100">
        <f>SUM(H37:H40)</f>
        <v>0</v>
      </c>
      <c r="F68" s="97">
        <f t="shared" si="5"/>
        <v>109.9999999999568</v>
      </c>
      <c r="G68" s="98">
        <f t="shared" si="6"/>
        <v>0</v>
      </c>
      <c r="H68" s="389">
        <f t="shared" si="7"/>
        <v>109.9999999999568</v>
      </c>
      <c r="I68" s="389"/>
      <c r="J68" s="390"/>
      <c r="K68" s="163">
        <f t="shared" si="8"/>
        <v>1</v>
      </c>
    </row>
    <row r="69" spans="2:11" s="99" customFormat="1" ht="12" customHeight="1">
      <c r="B69" s="90" t="s">
        <v>195</v>
      </c>
      <c r="C69" s="396">
        <f>SUM(E41:E44)</f>
        <v>480.0000000000182</v>
      </c>
      <c r="D69" s="388"/>
      <c r="E69" s="100">
        <f>SUM(H41:H44)</f>
        <v>0</v>
      </c>
      <c r="F69" s="97">
        <f t="shared" si="5"/>
        <v>120.00000000000455</v>
      </c>
      <c r="G69" s="98">
        <f t="shared" si="6"/>
        <v>0</v>
      </c>
      <c r="H69" s="389">
        <f t="shared" si="7"/>
        <v>120.00000000000455</v>
      </c>
      <c r="I69" s="389"/>
      <c r="J69" s="390"/>
      <c r="K69" s="163">
        <f t="shared" si="8"/>
        <v>1</v>
      </c>
    </row>
    <row r="70" spans="2:11" s="273" customFormat="1" ht="15.75" customHeight="1" thickBot="1">
      <c r="B70" s="268" t="s">
        <v>62</v>
      </c>
      <c r="C70" s="459">
        <f>SUM(C64:D69)</f>
        <v>1959.999999999809</v>
      </c>
      <c r="D70" s="460"/>
      <c r="E70" s="269">
        <f>SUM(E64:E69)</f>
        <v>0</v>
      </c>
      <c r="F70" s="278">
        <f>C70/24</f>
        <v>81.66666666665871</v>
      </c>
      <c r="G70" s="279">
        <f>E70/24</f>
        <v>0</v>
      </c>
      <c r="H70" s="461">
        <f t="shared" si="7"/>
        <v>81.66666666665871</v>
      </c>
      <c r="I70" s="462"/>
      <c r="J70" s="463"/>
      <c r="K70" s="272">
        <f t="shared" si="8"/>
        <v>1</v>
      </c>
    </row>
  </sheetData>
  <sheetProtection/>
  <mergeCells count="50">
    <mergeCell ref="K45:K47"/>
    <mergeCell ref="I13:I19"/>
    <mergeCell ref="J13:J19"/>
    <mergeCell ref="K13:K19"/>
    <mergeCell ref="H46:J47"/>
    <mergeCell ref="F45:J45"/>
    <mergeCell ref="C51:D51"/>
    <mergeCell ref="H49:J49"/>
    <mergeCell ref="H50:J50"/>
    <mergeCell ref="H51:J51"/>
    <mergeCell ref="B13:B19"/>
    <mergeCell ref="C46:D47"/>
    <mergeCell ref="B46:B47"/>
    <mergeCell ref="B45:E45"/>
    <mergeCell ref="E46:E47"/>
    <mergeCell ref="H48:J48"/>
    <mergeCell ref="C49:D49"/>
    <mergeCell ref="C50:D50"/>
    <mergeCell ref="F46:F47"/>
    <mergeCell ref="G46:G47"/>
    <mergeCell ref="C48:D48"/>
    <mergeCell ref="B59:D59"/>
    <mergeCell ref="F59:G59"/>
    <mergeCell ref="B55:D55"/>
    <mergeCell ref="F55:G55"/>
    <mergeCell ref="B57:D57"/>
    <mergeCell ref="F57:G57"/>
    <mergeCell ref="B61:B63"/>
    <mergeCell ref="C61:D63"/>
    <mergeCell ref="E61:E63"/>
    <mergeCell ref="F61:F63"/>
    <mergeCell ref="G61:G63"/>
    <mergeCell ref="H61:J63"/>
    <mergeCell ref="B60:E60"/>
    <mergeCell ref="F60:J60"/>
    <mergeCell ref="K60:K63"/>
    <mergeCell ref="C66:D66"/>
    <mergeCell ref="H66:J66"/>
    <mergeCell ref="C67:D67"/>
    <mergeCell ref="H67:J67"/>
    <mergeCell ref="C64:D64"/>
    <mergeCell ref="H64:J64"/>
    <mergeCell ref="C65:D65"/>
    <mergeCell ref="H65:J65"/>
    <mergeCell ref="C70:D70"/>
    <mergeCell ref="H70:J70"/>
    <mergeCell ref="C68:D68"/>
    <mergeCell ref="H68:J68"/>
    <mergeCell ref="C69:D69"/>
    <mergeCell ref="H69:J69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59" min="1" max="14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5"/>
  </sheetPr>
  <dimension ref="B1:K70"/>
  <sheetViews>
    <sheetView view="pageBreakPreview" zoomScaleSheetLayoutView="100" zoomScalePageLayoutView="0" workbookViewId="0" topLeftCell="A1">
      <selection activeCell="L1" sqref="L1:U16384"/>
    </sheetView>
  </sheetViews>
  <sheetFormatPr defaultColWidth="9.140625" defaultRowHeight="12.75"/>
  <cols>
    <col min="1" max="1" width="0.9921875" style="0" customWidth="1"/>
    <col min="2" max="2" width="6.00390625" style="0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7.57421875" style="0" customWidth="1"/>
    <col min="10" max="10" width="6.57421875" style="0" customWidth="1"/>
    <col min="11" max="11" width="12.57421875" style="0" customWidth="1"/>
  </cols>
  <sheetData>
    <row r="1" spans="2:11" ht="13.5" customHeight="1">
      <c r="B1" s="65" t="s">
        <v>196</v>
      </c>
      <c r="H1" t="s">
        <v>145</v>
      </c>
      <c r="J1" s="1"/>
      <c r="K1" s="1">
        <v>47</v>
      </c>
    </row>
    <row r="2" spans="2:10" ht="13.5" customHeight="1">
      <c r="B2" s="64" t="s">
        <v>125</v>
      </c>
      <c r="H2" t="s">
        <v>149</v>
      </c>
      <c r="J2" s="170" t="s">
        <v>241</v>
      </c>
    </row>
    <row r="3" spans="2:11" ht="13.5" customHeight="1">
      <c r="B3" t="s">
        <v>126</v>
      </c>
      <c r="H3" t="s">
        <v>146</v>
      </c>
      <c r="J3" s="1"/>
      <c r="K3" s="1">
        <v>206</v>
      </c>
    </row>
    <row r="4" spans="2:8" ht="13.5" customHeight="1">
      <c r="B4" t="s">
        <v>127</v>
      </c>
      <c r="H4" t="s">
        <v>147</v>
      </c>
    </row>
    <row r="5" ht="13.5" customHeight="1"/>
    <row r="6" ht="12.75">
      <c r="F6" s="1" t="s">
        <v>2</v>
      </c>
    </row>
    <row r="7" ht="12.75">
      <c r="C7" t="s">
        <v>0</v>
      </c>
    </row>
    <row r="8" spans="2:6" ht="12.75">
      <c r="B8" s="2"/>
      <c r="C8" t="s">
        <v>1</v>
      </c>
      <c r="F8" s="1" t="s">
        <v>269</v>
      </c>
    </row>
    <row r="10" ht="12.75">
      <c r="E10" t="s">
        <v>7</v>
      </c>
    </row>
    <row r="11" ht="13.5" thickBot="1">
      <c r="B11" t="s">
        <v>189</v>
      </c>
    </row>
    <row r="12" spans="2:11" ht="13.5" customHeight="1">
      <c r="B12" s="417" t="s">
        <v>25</v>
      </c>
      <c r="C12" s="17" t="s">
        <v>9</v>
      </c>
      <c r="D12" s="4"/>
      <c r="E12" s="286" t="s">
        <v>188</v>
      </c>
      <c r="F12" s="3" t="s">
        <v>16</v>
      </c>
      <c r="G12" s="4"/>
      <c r="H12" s="286" t="s">
        <v>188</v>
      </c>
      <c r="I12" s="395" t="s">
        <v>20</v>
      </c>
      <c r="J12" s="395" t="s">
        <v>21</v>
      </c>
      <c r="K12" s="385" t="s">
        <v>24</v>
      </c>
    </row>
    <row r="13" spans="2:11" ht="12.75">
      <c r="B13" s="420"/>
      <c r="C13" s="9" t="s">
        <v>10</v>
      </c>
      <c r="D13" s="7"/>
      <c r="E13" s="8"/>
      <c r="F13" s="6" t="s">
        <v>17</v>
      </c>
      <c r="G13" s="7"/>
      <c r="H13" s="8"/>
      <c r="I13" s="383"/>
      <c r="J13" s="383"/>
      <c r="K13" s="386"/>
    </row>
    <row r="14" spans="2:11" ht="12.75">
      <c r="B14" s="420"/>
      <c r="C14" s="9" t="s">
        <v>11</v>
      </c>
      <c r="D14" s="9"/>
      <c r="E14" s="8"/>
      <c r="F14" s="6" t="s">
        <v>18</v>
      </c>
      <c r="G14" s="7"/>
      <c r="H14" s="8"/>
      <c r="I14" s="383"/>
      <c r="J14" s="383"/>
      <c r="K14" s="386"/>
    </row>
    <row r="15" spans="2:11" ht="12.75">
      <c r="B15" s="420"/>
      <c r="C15" s="23" t="s">
        <v>64</v>
      </c>
      <c r="D15" s="24"/>
      <c r="E15" s="31">
        <v>4000</v>
      </c>
      <c r="F15" s="6" t="s">
        <v>19</v>
      </c>
      <c r="G15" s="7"/>
      <c r="H15" s="32">
        <v>4000</v>
      </c>
      <c r="I15" s="383"/>
      <c r="J15" s="383"/>
      <c r="K15" s="386"/>
    </row>
    <row r="16" spans="2:11" ht="12.75">
      <c r="B16" s="420"/>
      <c r="C16" s="18" t="s">
        <v>12</v>
      </c>
      <c r="D16" s="20" t="s">
        <v>14</v>
      </c>
      <c r="E16" s="20" t="s">
        <v>22</v>
      </c>
      <c r="F16" s="20" t="s">
        <v>12</v>
      </c>
      <c r="G16" s="20" t="s">
        <v>14</v>
      </c>
      <c r="H16" s="20" t="s">
        <v>22</v>
      </c>
      <c r="I16" s="477"/>
      <c r="J16" s="383"/>
      <c r="K16" s="386"/>
    </row>
    <row r="17" spans="2:11" ht="12.75">
      <c r="B17" s="420"/>
      <c r="C17" s="19" t="s">
        <v>13</v>
      </c>
      <c r="D17" s="21" t="s">
        <v>12</v>
      </c>
      <c r="E17" s="21" t="s">
        <v>23</v>
      </c>
      <c r="F17" s="21" t="s">
        <v>13</v>
      </c>
      <c r="G17" s="21" t="s">
        <v>12</v>
      </c>
      <c r="H17" s="21" t="s">
        <v>23</v>
      </c>
      <c r="I17" s="477"/>
      <c r="J17" s="383"/>
      <c r="K17" s="386"/>
    </row>
    <row r="18" spans="2:11" ht="13.5" thickBot="1">
      <c r="B18" s="420"/>
      <c r="C18" s="12"/>
      <c r="D18" s="11"/>
      <c r="E18" s="21" t="s">
        <v>15</v>
      </c>
      <c r="F18" s="11"/>
      <c r="G18" s="11"/>
      <c r="H18" s="21" t="s">
        <v>15</v>
      </c>
      <c r="I18" s="477"/>
      <c r="J18" s="383"/>
      <c r="K18" s="386"/>
    </row>
    <row r="19" spans="2:11" ht="12.75">
      <c r="B19" s="84" t="s">
        <v>26</v>
      </c>
      <c r="C19" s="175">
        <v>221.3</v>
      </c>
      <c r="D19" s="166"/>
      <c r="E19" s="118"/>
      <c r="F19" s="175">
        <v>5.7</v>
      </c>
      <c r="G19" s="85"/>
      <c r="H19" s="85"/>
      <c r="I19" s="85"/>
      <c r="J19" s="85"/>
      <c r="K19" s="85"/>
    </row>
    <row r="20" spans="2:11" ht="12.75">
      <c r="B20" s="90" t="s">
        <v>27</v>
      </c>
      <c r="C20" s="126">
        <v>221.31</v>
      </c>
      <c r="D20" s="126">
        <f>C20-C19</f>
        <v>0.009999999999990905</v>
      </c>
      <c r="E20" s="91">
        <f>D20*E15</f>
        <v>39.99999999996362</v>
      </c>
      <c r="F20" s="126">
        <v>5.7</v>
      </c>
      <c r="G20" s="91">
        <f aca="true" t="shared" si="0" ref="G20:G43">F20-F19</f>
        <v>0</v>
      </c>
      <c r="H20" s="91">
        <f>G20*H15</f>
        <v>0</v>
      </c>
      <c r="I20" s="91">
        <f>IF(E20=0,0,H20/E20)</f>
        <v>0</v>
      </c>
      <c r="J20" s="91">
        <f aca="true" t="shared" si="1" ref="J20:J43">COS(ATAN(I20))</f>
        <v>1</v>
      </c>
      <c r="K20" s="91">
        <f aca="true" t="shared" si="2" ref="K20:K43">E20/J20</f>
        <v>39.99999999996362</v>
      </c>
    </row>
    <row r="21" spans="2:11" ht="12.75">
      <c r="B21" s="90" t="s">
        <v>28</v>
      </c>
      <c r="C21" s="126">
        <v>221.32</v>
      </c>
      <c r="D21" s="126">
        <f>C21-C20</f>
        <v>0.009999999999990905</v>
      </c>
      <c r="E21" s="91">
        <f>D21*E15</f>
        <v>39.99999999996362</v>
      </c>
      <c r="F21" s="126">
        <v>5.7</v>
      </c>
      <c r="G21" s="91">
        <f t="shared" si="0"/>
        <v>0</v>
      </c>
      <c r="H21" s="91">
        <f>G21*H15</f>
        <v>0</v>
      </c>
      <c r="I21" s="91">
        <f aca="true" t="shared" si="3" ref="I21:I43">IF(E21=0,0,H21/E21)</f>
        <v>0</v>
      </c>
      <c r="J21" s="91">
        <f t="shared" si="1"/>
        <v>1</v>
      </c>
      <c r="K21" s="91">
        <f t="shared" si="2"/>
        <v>39.99999999996362</v>
      </c>
    </row>
    <row r="22" spans="2:11" ht="12.75">
      <c r="B22" s="90" t="s">
        <v>29</v>
      </c>
      <c r="C22" s="126">
        <v>221.32</v>
      </c>
      <c r="D22" s="126">
        <f aca="true" t="shared" si="4" ref="D22:D43">C22-C21</f>
        <v>0</v>
      </c>
      <c r="E22" s="91">
        <f>D22*E15</f>
        <v>0</v>
      </c>
      <c r="F22" s="126">
        <v>5.7</v>
      </c>
      <c r="G22" s="91">
        <f t="shared" si="0"/>
        <v>0</v>
      </c>
      <c r="H22" s="91">
        <f>G22*H15</f>
        <v>0</v>
      </c>
      <c r="I22" s="91">
        <f t="shared" si="3"/>
        <v>0</v>
      </c>
      <c r="J22" s="91">
        <f t="shared" si="1"/>
        <v>1</v>
      </c>
      <c r="K22" s="91">
        <f t="shared" si="2"/>
        <v>0</v>
      </c>
    </row>
    <row r="23" spans="2:11" ht="12.75">
      <c r="B23" s="90" t="s">
        <v>30</v>
      </c>
      <c r="C23" s="126">
        <v>221.33</v>
      </c>
      <c r="D23" s="126">
        <f t="shared" si="4"/>
        <v>0.010000000000019327</v>
      </c>
      <c r="E23" s="91">
        <f>D23*E15</f>
        <v>40.00000000007731</v>
      </c>
      <c r="F23" s="126">
        <v>5.7</v>
      </c>
      <c r="G23" s="91">
        <f t="shared" si="0"/>
        <v>0</v>
      </c>
      <c r="H23" s="91">
        <f>G23*H15</f>
        <v>0</v>
      </c>
      <c r="I23" s="91">
        <f t="shared" si="3"/>
        <v>0</v>
      </c>
      <c r="J23" s="91">
        <f t="shared" si="1"/>
        <v>1</v>
      </c>
      <c r="K23" s="91">
        <f t="shared" si="2"/>
        <v>40.00000000007731</v>
      </c>
    </row>
    <row r="24" spans="2:11" ht="12.75">
      <c r="B24" s="90" t="s">
        <v>31</v>
      </c>
      <c r="C24" s="126">
        <v>221.34</v>
      </c>
      <c r="D24" s="126">
        <f t="shared" si="4"/>
        <v>0.009999999999990905</v>
      </c>
      <c r="E24" s="91">
        <f>D24*E15</f>
        <v>39.99999999996362</v>
      </c>
      <c r="F24" s="126">
        <v>5.7</v>
      </c>
      <c r="G24" s="91">
        <f t="shared" si="0"/>
        <v>0</v>
      </c>
      <c r="H24" s="91">
        <f>G24*H15</f>
        <v>0</v>
      </c>
      <c r="I24" s="91">
        <f t="shared" si="3"/>
        <v>0</v>
      </c>
      <c r="J24" s="91">
        <f t="shared" si="1"/>
        <v>1</v>
      </c>
      <c r="K24" s="117">
        <f t="shared" si="2"/>
        <v>39.99999999996362</v>
      </c>
    </row>
    <row r="25" spans="2:11" ht="12.75">
      <c r="B25" s="90" t="s">
        <v>32</v>
      </c>
      <c r="C25" s="126">
        <v>221.35</v>
      </c>
      <c r="D25" s="126">
        <f t="shared" si="4"/>
        <v>0.009999999999990905</v>
      </c>
      <c r="E25" s="91">
        <f>D25*E15</f>
        <v>39.99999999996362</v>
      </c>
      <c r="F25" s="126">
        <v>5.7</v>
      </c>
      <c r="G25" s="91">
        <f t="shared" si="0"/>
        <v>0</v>
      </c>
      <c r="H25" s="91">
        <f>G25*H15</f>
        <v>0</v>
      </c>
      <c r="I25" s="91">
        <f t="shared" si="3"/>
        <v>0</v>
      </c>
      <c r="J25" s="91">
        <f t="shared" si="1"/>
        <v>1</v>
      </c>
      <c r="K25" s="91">
        <f t="shared" si="2"/>
        <v>39.99999999996362</v>
      </c>
    </row>
    <row r="26" spans="2:11" ht="12.75">
      <c r="B26" s="90" t="s">
        <v>33</v>
      </c>
      <c r="C26" s="126">
        <v>221.36</v>
      </c>
      <c r="D26" s="126">
        <f t="shared" si="4"/>
        <v>0.010000000000019327</v>
      </c>
      <c r="E26" s="91">
        <f>D26*E15</f>
        <v>40.00000000007731</v>
      </c>
      <c r="F26" s="126">
        <v>5.7</v>
      </c>
      <c r="G26" s="91">
        <f t="shared" si="0"/>
        <v>0</v>
      </c>
      <c r="H26" s="91">
        <f>G26*H15</f>
        <v>0</v>
      </c>
      <c r="I26" s="91">
        <f t="shared" si="3"/>
        <v>0</v>
      </c>
      <c r="J26" s="91">
        <f t="shared" si="1"/>
        <v>1</v>
      </c>
      <c r="K26" s="91">
        <f t="shared" si="2"/>
        <v>40.00000000007731</v>
      </c>
    </row>
    <row r="27" spans="2:11" ht="12.75">
      <c r="B27" s="90" t="s">
        <v>34</v>
      </c>
      <c r="C27" s="126">
        <v>221.37</v>
      </c>
      <c r="D27" s="126">
        <f t="shared" si="4"/>
        <v>0.009999999999990905</v>
      </c>
      <c r="E27" s="91">
        <f>D27*E15</f>
        <v>39.99999999996362</v>
      </c>
      <c r="F27" s="126">
        <v>5.7</v>
      </c>
      <c r="G27" s="91">
        <f t="shared" si="0"/>
        <v>0</v>
      </c>
      <c r="H27" s="91">
        <f>G27*H15</f>
        <v>0</v>
      </c>
      <c r="I27" s="91">
        <f t="shared" si="3"/>
        <v>0</v>
      </c>
      <c r="J27" s="91">
        <f t="shared" si="1"/>
        <v>1</v>
      </c>
      <c r="K27" s="91">
        <f t="shared" si="2"/>
        <v>39.99999999996362</v>
      </c>
    </row>
    <row r="28" spans="2:11" ht="12.75">
      <c r="B28" s="90" t="s">
        <v>35</v>
      </c>
      <c r="C28" s="126">
        <v>221.38</v>
      </c>
      <c r="D28" s="126">
        <f t="shared" si="4"/>
        <v>0.009999999999990905</v>
      </c>
      <c r="E28" s="91">
        <f>D28*E15</f>
        <v>39.99999999996362</v>
      </c>
      <c r="F28" s="126">
        <v>5.7</v>
      </c>
      <c r="G28" s="91">
        <f t="shared" si="0"/>
        <v>0</v>
      </c>
      <c r="H28" s="91">
        <f>G28*H15</f>
        <v>0</v>
      </c>
      <c r="I28" s="91">
        <f t="shared" si="3"/>
        <v>0</v>
      </c>
      <c r="J28" s="91">
        <f t="shared" si="1"/>
        <v>1</v>
      </c>
      <c r="K28" s="91">
        <f t="shared" si="2"/>
        <v>39.99999999996362</v>
      </c>
    </row>
    <row r="29" spans="2:11" ht="12.75">
      <c r="B29" s="90" t="s">
        <v>36</v>
      </c>
      <c r="C29" s="126">
        <v>221.39</v>
      </c>
      <c r="D29" s="126">
        <f t="shared" si="4"/>
        <v>0.009999999999990905</v>
      </c>
      <c r="E29" s="91">
        <f>D29*E15</f>
        <v>39.99999999996362</v>
      </c>
      <c r="F29" s="126">
        <v>5.7</v>
      </c>
      <c r="G29" s="91">
        <f t="shared" si="0"/>
        <v>0</v>
      </c>
      <c r="H29" s="91">
        <f>G29*H15</f>
        <v>0</v>
      </c>
      <c r="I29" s="91">
        <f t="shared" si="3"/>
        <v>0</v>
      </c>
      <c r="J29" s="91">
        <f t="shared" si="1"/>
        <v>1</v>
      </c>
      <c r="K29" s="91">
        <f t="shared" si="2"/>
        <v>39.99999999996362</v>
      </c>
    </row>
    <row r="30" spans="2:11" ht="12.75">
      <c r="B30" s="90" t="s">
        <v>37</v>
      </c>
      <c r="C30" s="126">
        <v>221.4</v>
      </c>
      <c r="D30" s="126">
        <f t="shared" si="4"/>
        <v>0.010000000000019327</v>
      </c>
      <c r="E30" s="91">
        <f>D30*E15</f>
        <v>40.00000000007731</v>
      </c>
      <c r="F30" s="126">
        <v>5.7</v>
      </c>
      <c r="G30" s="91">
        <f t="shared" si="0"/>
        <v>0</v>
      </c>
      <c r="H30" s="91">
        <f>G30*H15</f>
        <v>0</v>
      </c>
      <c r="I30" s="91">
        <f t="shared" si="3"/>
        <v>0</v>
      </c>
      <c r="J30" s="91">
        <f t="shared" si="1"/>
        <v>1</v>
      </c>
      <c r="K30" s="91">
        <f t="shared" si="2"/>
        <v>40.00000000007731</v>
      </c>
    </row>
    <row r="31" spans="2:11" ht="12.75">
      <c r="B31" s="90" t="s">
        <v>38</v>
      </c>
      <c r="C31" s="126">
        <v>221.41</v>
      </c>
      <c r="D31" s="126">
        <f t="shared" si="4"/>
        <v>0.009999999999990905</v>
      </c>
      <c r="E31" s="91">
        <f>D31*E15</f>
        <v>39.99999999996362</v>
      </c>
      <c r="F31" s="126">
        <v>5.7</v>
      </c>
      <c r="G31" s="91">
        <f t="shared" si="0"/>
        <v>0</v>
      </c>
      <c r="H31" s="91">
        <f>G31*H15</f>
        <v>0</v>
      </c>
      <c r="I31" s="91">
        <f t="shared" si="3"/>
        <v>0</v>
      </c>
      <c r="J31" s="91">
        <f t="shared" si="1"/>
        <v>1</v>
      </c>
      <c r="K31" s="91">
        <f t="shared" si="2"/>
        <v>39.99999999996362</v>
      </c>
    </row>
    <row r="32" spans="2:11" ht="12.75">
      <c r="B32" s="90" t="s">
        <v>39</v>
      </c>
      <c r="C32" s="126">
        <v>221.42</v>
      </c>
      <c r="D32" s="126">
        <f t="shared" si="4"/>
        <v>0.009999999999990905</v>
      </c>
      <c r="E32" s="91">
        <f>D32*E15</f>
        <v>39.99999999996362</v>
      </c>
      <c r="F32" s="126">
        <v>5.7</v>
      </c>
      <c r="G32" s="91">
        <f t="shared" si="0"/>
        <v>0</v>
      </c>
      <c r="H32" s="91">
        <f>G32*H15</f>
        <v>0</v>
      </c>
      <c r="I32" s="91">
        <f t="shared" si="3"/>
        <v>0</v>
      </c>
      <c r="J32" s="91">
        <f t="shared" si="1"/>
        <v>1</v>
      </c>
      <c r="K32" s="91">
        <f t="shared" si="2"/>
        <v>39.99999999996362</v>
      </c>
    </row>
    <row r="33" spans="2:11" ht="12.75">
      <c r="B33" s="90" t="s">
        <v>40</v>
      </c>
      <c r="C33" s="126">
        <v>221.43</v>
      </c>
      <c r="D33" s="126">
        <f t="shared" si="4"/>
        <v>0.010000000000019327</v>
      </c>
      <c r="E33" s="91">
        <f>D33*E15</f>
        <v>40.00000000007731</v>
      </c>
      <c r="F33" s="126">
        <v>5.7</v>
      </c>
      <c r="G33" s="91">
        <f t="shared" si="0"/>
        <v>0</v>
      </c>
      <c r="H33" s="91">
        <f>G33*H15</f>
        <v>0</v>
      </c>
      <c r="I33" s="91">
        <f t="shared" si="3"/>
        <v>0</v>
      </c>
      <c r="J33" s="91">
        <f t="shared" si="1"/>
        <v>1</v>
      </c>
      <c r="K33" s="91">
        <f t="shared" si="2"/>
        <v>40.00000000007731</v>
      </c>
    </row>
    <row r="34" spans="2:11" ht="12.75">
      <c r="B34" s="90" t="s">
        <v>41</v>
      </c>
      <c r="C34" s="126">
        <v>221.43</v>
      </c>
      <c r="D34" s="126">
        <f t="shared" si="4"/>
        <v>0</v>
      </c>
      <c r="E34" s="91">
        <f>D34*E15</f>
        <v>0</v>
      </c>
      <c r="F34" s="126">
        <v>5.7</v>
      </c>
      <c r="G34" s="91">
        <f t="shared" si="0"/>
        <v>0</v>
      </c>
      <c r="H34" s="91">
        <f>G34*H15</f>
        <v>0</v>
      </c>
      <c r="I34" s="91">
        <f t="shared" si="3"/>
        <v>0</v>
      </c>
      <c r="J34" s="91">
        <f t="shared" si="1"/>
        <v>1</v>
      </c>
      <c r="K34" s="91">
        <f t="shared" si="2"/>
        <v>0</v>
      </c>
    </row>
    <row r="35" spans="2:11" ht="12.75">
      <c r="B35" s="90" t="s">
        <v>42</v>
      </c>
      <c r="C35" s="126">
        <v>221.44</v>
      </c>
      <c r="D35" s="126">
        <f t="shared" si="4"/>
        <v>0.009999999999990905</v>
      </c>
      <c r="E35" s="91">
        <f>D35*E15</f>
        <v>39.99999999996362</v>
      </c>
      <c r="F35" s="126">
        <v>5.7</v>
      </c>
      <c r="G35" s="91">
        <f t="shared" si="0"/>
        <v>0</v>
      </c>
      <c r="H35" s="91">
        <f>G35*H15</f>
        <v>0</v>
      </c>
      <c r="I35" s="91">
        <f t="shared" si="3"/>
        <v>0</v>
      </c>
      <c r="J35" s="91">
        <f t="shared" si="1"/>
        <v>1</v>
      </c>
      <c r="K35" s="91">
        <f t="shared" si="2"/>
        <v>39.99999999996362</v>
      </c>
    </row>
    <row r="36" spans="2:11" ht="12.75">
      <c r="B36" s="90" t="s">
        <v>43</v>
      </c>
      <c r="C36" s="126">
        <v>221.46</v>
      </c>
      <c r="D36" s="126">
        <f t="shared" si="4"/>
        <v>0.020000000000010232</v>
      </c>
      <c r="E36" s="91">
        <f>D36*E15</f>
        <v>80.00000000004093</v>
      </c>
      <c r="F36" s="126">
        <v>5.7</v>
      </c>
      <c r="G36" s="91">
        <f t="shared" si="0"/>
        <v>0</v>
      </c>
      <c r="H36" s="91">
        <f>G36*H15</f>
        <v>0</v>
      </c>
      <c r="I36" s="91">
        <f t="shared" si="3"/>
        <v>0</v>
      </c>
      <c r="J36" s="91">
        <f t="shared" si="1"/>
        <v>1</v>
      </c>
      <c r="K36" s="91">
        <f t="shared" si="2"/>
        <v>80.00000000004093</v>
      </c>
    </row>
    <row r="37" spans="2:11" ht="12.75">
      <c r="B37" s="90" t="s">
        <v>44</v>
      </c>
      <c r="C37" s="126">
        <v>221.47</v>
      </c>
      <c r="D37" s="126">
        <f t="shared" si="4"/>
        <v>0.009999999999990905</v>
      </c>
      <c r="E37" s="91">
        <f>D37*E15</f>
        <v>39.99999999996362</v>
      </c>
      <c r="F37" s="126">
        <v>5.7</v>
      </c>
      <c r="G37" s="91">
        <f t="shared" si="0"/>
        <v>0</v>
      </c>
      <c r="H37" s="91">
        <f>G37*H15</f>
        <v>0</v>
      </c>
      <c r="I37" s="91">
        <f t="shared" si="3"/>
        <v>0</v>
      </c>
      <c r="J37" s="91">
        <f t="shared" si="1"/>
        <v>1</v>
      </c>
      <c r="K37" s="91">
        <f t="shared" si="2"/>
        <v>39.99999999996362</v>
      </c>
    </row>
    <row r="38" spans="2:11" ht="12.75">
      <c r="B38" s="90" t="s">
        <v>45</v>
      </c>
      <c r="C38" s="126">
        <v>221.49</v>
      </c>
      <c r="D38" s="126">
        <f t="shared" si="4"/>
        <v>0.020000000000010232</v>
      </c>
      <c r="E38" s="91">
        <f>D38*E15</f>
        <v>80.00000000004093</v>
      </c>
      <c r="F38" s="126">
        <v>5.7</v>
      </c>
      <c r="G38" s="91">
        <f t="shared" si="0"/>
        <v>0</v>
      </c>
      <c r="H38" s="91">
        <f>G38*H15</f>
        <v>0</v>
      </c>
      <c r="I38" s="91">
        <f t="shared" si="3"/>
        <v>0</v>
      </c>
      <c r="J38" s="126">
        <f t="shared" si="1"/>
        <v>1</v>
      </c>
      <c r="K38" s="117">
        <f t="shared" si="2"/>
        <v>80.00000000004093</v>
      </c>
    </row>
    <row r="39" spans="2:11" ht="12.75">
      <c r="B39" s="90" t="s">
        <v>46</v>
      </c>
      <c r="C39" s="126">
        <v>221.51</v>
      </c>
      <c r="D39" s="126">
        <f t="shared" si="4"/>
        <v>0.01999999999998181</v>
      </c>
      <c r="E39" s="91">
        <f>D39*E15</f>
        <v>79.99999999992724</v>
      </c>
      <c r="F39" s="126">
        <v>5.7</v>
      </c>
      <c r="G39" s="91">
        <f t="shared" si="0"/>
        <v>0</v>
      </c>
      <c r="H39" s="91">
        <f>G39*H15</f>
        <v>0</v>
      </c>
      <c r="I39" s="91">
        <f t="shared" si="3"/>
        <v>0</v>
      </c>
      <c r="J39" s="91">
        <f t="shared" si="1"/>
        <v>1</v>
      </c>
      <c r="K39" s="91">
        <f t="shared" si="2"/>
        <v>79.99999999992724</v>
      </c>
    </row>
    <row r="40" spans="2:11" ht="12.75">
      <c r="B40" s="90" t="s">
        <v>47</v>
      </c>
      <c r="C40" s="126">
        <v>221.53</v>
      </c>
      <c r="D40" s="126">
        <f t="shared" si="4"/>
        <v>0.020000000000010232</v>
      </c>
      <c r="E40" s="91">
        <f>D40*E15</f>
        <v>80.00000000004093</v>
      </c>
      <c r="F40" s="126">
        <v>5.7</v>
      </c>
      <c r="G40" s="91">
        <f t="shared" si="0"/>
        <v>0</v>
      </c>
      <c r="H40" s="91">
        <f>G40*H15</f>
        <v>0</v>
      </c>
      <c r="I40" s="91">
        <f t="shared" si="3"/>
        <v>0</v>
      </c>
      <c r="J40" s="91">
        <f t="shared" si="1"/>
        <v>1</v>
      </c>
      <c r="K40" s="91">
        <f t="shared" si="2"/>
        <v>80.00000000004093</v>
      </c>
    </row>
    <row r="41" spans="2:11" ht="12.75">
      <c r="B41" s="90" t="s">
        <v>48</v>
      </c>
      <c r="C41" s="126">
        <v>221.55</v>
      </c>
      <c r="D41" s="126">
        <f t="shared" si="4"/>
        <v>0.020000000000010232</v>
      </c>
      <c r="E41" s="91">
        <f>D41*E15</f>
        <v>80.00000000004093</v>
      </c>
      <c r="F41" s="126">
        <v>5.7</v>
      </c>
      <c r="G41" s="91">
        <f t="shared" si="0"/>
        <v>0</v>
      </c>
      <c r="H41" s="91">
        <f>G41*H15</f>
        <v>0</v>
      </c>
      <c r="I41" s="91">
        <f t="shared" si="3"/>
        <v>0</v>
      </c>
      <c r="J41" s="91">
        <f t="shared" si="1"/>
        <v>1</v>
      </c>
      <c r="K41" s="91">
        <f t="shared" si="2"/>
        <v>80.00000000004093</v>
      </c>
    </row>
    <row r="42" spans="2:11" ht="12.75">
      <c r="B42" s="90" t="s">
        <v>49</v>
      </c>
      <c r="C42" s="126">
        <v>221.57</v>
      </c>
      <c r="D42" s="126">
        <f t="shared" si="4"/>
        <v>0.01999999999998181</v>
      </c>
      <c r="E42" s="91">
        <f>D42*E15</f>
        <v>79.99999999992724</v>
      </c>
      <c r="F42" s="126">
        <v>5.7</v>
      </c>
      <c r="G42" s="91">
        <f t="shared" si="0"/>
        <v>0</v>
      </c>
      <c r="H42" s="91">
        <f>G42*H15</f>
        <v>0</v>
      </c>
      <c r="I42" s="91">
        <f t="shared" si="3"/>
        <v>0</v>
      </c>
      <c r="J42" s="91">
        <f t="shared" si="1"/>
        <v>1</v>
      </c>
      <c r="K42" s="91">
        <f t="shared" si="2"/>
        <v>79.99999999992724</v>
      </c>
    </row>
    <row r="43" spans="2:11" ht="13.5" thickBot="1">
      <c r="B43" s="93" t="s">
        <v>50</v>
      </c>
      <c r="C43" s="126">
        <v>221.58</v>
      </c>
      <c r="D43" s="151">
        <f t="shared" si="4"/>
        <v>0.010000000000019327</v>
      </c>
      <c r="E43" s="94">
        <f>D43*E15</f>
        <v>40.00000000007731</v>
      </c>
      <c r="F43" s="382">
        <v>5.7</v>
      </c>
      <c r="G43" s="94">
        <f t="shared" si="0"/>
        <v>0</v>
      </c>
      <c r="H43" s="94">
        <f>G43*H15</f>
        <v>0</v>
      </c>
      <c r="I43" s="91">
        <f t="shared" si="3"/>
        <v>0</v>
      </c>
      <c r="J43" s="94">
        <f t="shared" si="1"/>
        <v>1</v>
      </c>
      <c r="K43" s="94">
        <f t="shared" si="2"/>
        <v>40.00000000007731</v>
      </c>
    </row>
    <row r="44" spans="2:11" ht="16.5" customHeight="1">
      <c r="B44" s="432" t="s">
        <v>51</v>
      </c>
      <c r="C44" s="433"/>
      <c r="D44" s="433"/>
      <c r="E44" s="480"/>
      <c r="F44" s="434" t="s">
        <v>52</v>
      </c>
      <c r="G44" s="434"/>
      <c r="H44" s="434"/>
      <c r="I44" s="434"/>
      <c r="J44" s="435"/>
      <c r="K44" s="417" t="s">
        <v>53</v>
      </c>
    </row>
    <row r="45" spans="2:11" ht="12.75">
      <c r="B45" s="430" t="s">
        <v>58</v>
      </c>
      <c r="C45" s="436" t="s">
        <v>54</v>
      </c>
      <c r="D45" s="437"/>
      <c r="E45" s="481" t="s">
        <v>55</v>
      </c>
      <c r="F45" s="478" t="s">
        <v>56</v>
      </c>
      <c r="G45" s="428" t="s">
        <v>59</v>
      </c>
      <c r="H45" s="422" t="s">
        <v>57</v>
      </c>
      <c r="I45" s="442"/>
      <c r="J45" s="443"/>
      <c r="K45" s="420"/>
    </row>
    <row r="46" spans="2:11" ht="12.75">
      <c r="B46" s="430"/>
      <c r="C46" s="436"/>
      <c r="D46" s="437"/>
      <c r="E46" s="481"/>
      <c r="F46" s="492"/>
      <c r="G46" s="476"/>
      <c r="H46" s="450"/>
      <c r="I46" s="425"/>
      <c r="J46" s="451"/>
      <c r="K46" s="420"/>
    </row>
    <row r="47" spans="2:11" ht="12.75">
      <c r="B47" s="179" t="s">
        <v>63</v>
      </c>
      <c r="C47" s="509">
        <f>SUM(E20:E27)</f>
        <v>279.9999999999727</v>
      </c>
      <c r="D47" s="509"/>
      <c r="E47" s="106">
        <f>SUM(H20:H27)</f>
        <v>0</v>
      </c>
      <c r="F47" s="106">
        <f>C47/8</f>
        <v>34.99999999999659</v>
      </c>
      <c r="G47" s="91">
        <f>E47/8</f>
        <v>0</v>
      </c>
      <c r="H47" s="389">
        <f>F47/K47</f>
        <v>34.99999999999659</v>
      </c>
      <c r="I47" s="389"/>
      <c r="J47" s="389"/>
      <c r="K47" s="134">
        <f>COS(ATAN(G47/F47))</f>
        <v>1</v>
      </c>
    </row>
    <row r="48" spans="2:11" ht="12.75">
      <c r="B48" s="129" t="s">
        <v>60</v>
      </c>
      <c r="C48" s="509">
        <f>SUM(E28:E35)</f>
        <v>279.9999999999727</v>
      </c>
      <c r="D48" s="509"/>
      <c r="E48" s="106">
        <f>SUM(H28:H35)</f>
        <v>0</v>
      </c>
      <c r="F48" s="106">
        <f>C48/8</f>
        <v>34.99999999999659</v>
      </c>
      <c r="G48" s="91">
        <f>E48/8</f>
        <v>0</v>
      </c>
      <c r="H48" s="389">
        <f>F48/K48</f>
        <v>34.99999999999659</v>
      </c>
      <c r="I48" s="389"/>
      <c r="J48" s="389"/>
      <c r="K48" s="134">
        <f>COS(ATAN(G48/F48))</f>
        <v>1</v>
      </c>
    </row>
    <row r="49" spans="2:11" ht="12.75">
      <c r="B49" s="90" t="s">
        <v>61</v>
      </c>
      <c r="C49" s="509">
        <f>SUM(E36:E43)</f>
        <v>560.0000000000591</v>
      </c>
      <c r="D49" s="509"/>
      <c r="E49" s="106">
        <f>SUM(H36:H43)</f>
        <v>0</v>
      </c>
      <c r="F49" s="106">
        <f>C49/8</f>
        <v>70.00000000000739</v>
      </c>
      <c r="G49" s="91">
        <f>E49/8</f>
        <v>0</v>
      </c>
      <c r="H49" s="389">
        <f>F49/K49</f>
        <v>70.00000000000739</v>
      </c>
      <c r="I49" s="389"/>
      <c r="J49" s="389"/>
      <c r="K49" s="134">
        <f>COS(ATAN(G49/F49))</f>
        <v>1</v>
      </c>
    </row>
    <row r="50" spans="2:11" ht="13.5" thickBot="1">
      <c r="B50" s="93" t="s">
        <v>62</v>
      </c>
      <c r="C50" s="508">
        <f>SUM(E20:E43)</f>
        <v>1120.0000000000045</v>
      </c>
      <c r="D50" s="508"/>
      <c r="E50" s="107">
        <f>SUM(H20:H43)</f>
        <v>0</v>
      </c>
      <c r="F50" s="131">
        <f>C50/24</f>
        <v>46.666666666666856</v>
      </c>
      <c r="G50" s="120">
        <f>E50/24</f>
        <v>0</v>
      </c>
      <c r="H50" s="399">
        <f>F50/K50</f>
        <v>46.666666666666856</v>
      </c>
      <c r="I50" s="399"/>
      <c r="J50" s="399"/>
      <c r="K50" s="135">
        <f>COS(ATAN(G50/F50))</f>
        <v>1</v>
      </c>
    </row>
    <row r="51" ht="13.5" customHeight="1"/>
    <row r="52" ht="12.75">
      <c r="B52" s="105" t="s">
        <v>135</v>
      </c>
    </row>
    <row r="53" spans="2:6" ht="12.75">
      <c r="B53" s="105" t="s">
        <v>136</v>
      </c>
      <c r="F53" t="s">
        <v>140</v>
      </c>
    </row>
    <row r="54" spans="2:7" ht="12.75">
      <c r="B54" s="467" t="s">
        <v>137</v>
      </c>
      <c r="C54" s="467"/>
      <c r="D54" s="467"/>
      <c r="F54" s="467" t="s">
        <v>141</v>
      </c>
      <c r="G54" s="467"/>
    </row>
    <row r="55" spans="2:6" ht="12.75">
      <c r="B55" s="105" t="s">
        <v>138</v>
      </c>
      <c r="F55" t="s">
        <v>140</v>
      </c>
    </row>
    <row r="56" spans="2:7" ht="12.75">
      <c r="B56" s="467" t="s">
        <v>137</v>
      </c>
      <c r="C56" s="467"/>
      <c r="D56" s="467"/>
      <c r="F56" s="467" t="s">
        <v>141</v>
      </c>
      <c r="G56" s="467"/>
    </row>
    <row r="57" spans="2:6" ht="12.75">
      <c r="B57" s="105" t="s">
        <v>139</v>
      </c>
      <c r="F57" t="s">
        <v>140</v>
      </c>
    </row>
    <row r="58" spans="2:7" ht="12.75">
      <c r="B58" s="467" t="s">
        <v>137</v>
      </c>
      <c r="C58" s="467"/>
      <c r="D58" s="467"/>
      <c r="F58" s="467" t="s">
        <v>141</v>
      </c>
      <c r="G58" s="467"/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159.99999999996817</v>
      </c>
      <c r="D64" s="392"/>
      <c r="E64" s="96">
        <f>SUM(H20:H24)</f>
        <v>0</v>
      </c>
      <c r="F64" s="97">
        <f aca="true" t="shared" si="5" ref="F64:F69">C64/4</f>
        <v>39.99999999999204</v>
      </c>
      <c r="G64" s="98">
        <f aca="true" t="shared" si="6" ref="G64:G69">E64/4</f>
        <v>0</v>
      </c>
      <c r="H64" s="471">
        <f>F64/K64</f>
        <v>39.99999999999204</v>
      </c>
      <c r="I64" s="472"/>
      <c r="J64" s="473"/>
      <c r="K64" s="163">
        <f>COS(ATAN(G64/F64))</f>
        <v>1</v>
      </c>
    </row>
    <row r="65" spans="2:11" s="99" customFormat="1" ht="12" customHeight="1">
      <c r="B65" s="129" t="s">
        <v>191</v>
      </c>
      <c r="C65" s="396">
        <f>SUM(E25:E28)</f>
        <v>159.99999999996817</v>
      </c>
      <c r="D65" s="388"/>
      <c r="E65" s="100">
        <f>SUM(H25:H28)</f>
        <v>0</v>
      </c>
      <c r="F65" s="97">
        <f t="shared" si="5"/>
        <v>39.99999999999204</v>
      </c>
      <c r="G65" s="98">
        <f t="shared" si="6"/>
        <v>0</v>
      </c>
      <c r="H65" s="389">
        <f aca="true" t="shared" si="7" ref="H65:H70">F65/K65</f>
        <v>39.99999999999204</v>
      </c>
      <c r="I65" s="389"/>
      <c r="J65" s="390"/>
      <c r="K65" s="163">
        <f aca="true" t="shared" si="8" ref="K65:K70">COS(ATAN(G65/F65))</f>
        <v>1</v>
      </c>
    </row>
    <row r="66" spans="2:11" s="99" customFormat="1" ht="12" customHeight="1">
      <c r="B66" s="129" t="s">
        <v>192</v>
      </c>
      <c r="C66" s="396">
        <f>SUM(E29:E32)</f>
        <v>159.99999999996817</v>
      </c>
      <c r="D66" s="388"/>
      <c r="E66" s="100">
        <f>SUM(H29:H32)</f>
        <v>0</v>
      </c>
      <c r="F66" s="97">
        <f t="shared" si="5"/>
        <v>39.99999999999204</v>
      </c>
      <c r="G66" s="98">
        <f t="shared" si="6"/>
        <v>0</v>
      </c>
      <c r="H66" s="389">
        <f t="shared" si="7"/>
        <v>39.99999999999204</v>
      </c>
      <c r="I66" s="389"/>
      <c r="J66" s="390"/>
      <c r="K66" s="163">
        <f t="shared" si="8"/>
        <v>1</v>
      </c>
    </row>
    <row r="67" spans="2:11" s="99" customFormat="1" ht="12" customHeight="1">
      <c r="B67" s="129" t="s">
        <v>193</v>
      </c>
      <c r="C67" s="396">
        <f>SUM(E33:E36)</f>
        <v>160.00000000008185</v>
      </c>
      <c r="D67" s="388"/>
      <c r="E67" s="100">
        <f>SUM(H33:H36)</f>
        <v>0</v>
      </c>
      <c r="F67" s="97">
        <f t="shared" si="5"/>
        <v>40.000000000020464</v>
      </c>
      <c r="G67" s="98">
        <f t="shared" si="6"/>
        <v>0</v>
      </c>
      <c r="H67" s="389">
        <f t="shared" si="7"/>
        <v>40.000000000020464</v>
      </c>
      <c r="I67" s="389"/>
      <c r="J67" s="390"/>
      <c r="K67" s="163">
        <f t="shared" si="8"/>
        <v>1</v>
      </c>
    </row>
    <row r="68" spans="2:11" s="99" customFormat="1" ht="12" customHeight="1">
      <c r="B68" s="129" t="s">
        <v>194</v>
      </c>
      <c r="C68" s="396">
        <f>SUM(E37:E40)</f>
        <v>279.9999999999727</v>
      </c>
      <c r="D68" s="388"/>
      <c r="E68" s="100">
        <f>SUM(H37:H40)</f>
        <v>0</v>
      </c>
      <c r="F68" s="97">
        <f t="shared" si="5"/>
        <v>69.99999999999318</v>
      </c>
      <c r="G68" s="98">
        <f t="shared" si="6"/>
        <v>0</v>
      </c>
      <c r="H68" s="389">
        <f t="shared" si="7"/>
        <v>69.99999999999318</v>
      </c>
      <c r="I68" s="389"/>
      <c r="J68" s="390"/>
      <c r="K68" s="163">
        <f t="shared" si="8"/>
        <v>1</v>
      </c>
    </row>
    <row r="69" spans="2:11" s="99" customFormat="1" ht="12" customHeight="1">
      <c r="B69" s="90" t="s">
        <v>195</v>
      </c>
      <c r="C69" s="396">
        <f>SUM(E41:E44)</f>
        <v>200.00000000004547</v>
      </c>
      <c r="D69" s="388"/>
      <c r="E69" s="100">
        <f>SUM(H41:H44)</f>
        <v>0</v>
      </c>
      <c r="F69" s="97">
        <f t="shared" si="5"/>
        <v>50.00000000001137</v>
      </c>
      <c r="G69" s="98">
        <f t="shared" si="6"/>
        <v>0</v>
      </c>
      <c r="H69" s="389">
        <f t="shared" si="7"/>
        <v>50.00000000001137</v>
      </c>
      <c r="I69" s="389"/>
      <c r="J69" s="390"/>
      <c r="K69" s="163">
        <f t="shared" si="8"/>
        <v>1</v>
      </c>
    </row>
    <row r="70" spans="2:11" s="273" customFormat="1" ht="19.5" customHeight="1" thickBot="1">
      <c r="B70" s="268" t="s">
        <v>62</v>
      </c>
      <c r="C70" s="459">
        <f>SUM(C64:D69)</f>
        <v>1120.0000000000045</v>
      </c>
      <c r="D70" s="460"/>
      <c r="E70" s="269">
        <f>SUM(E64:E69)</f>
        <v>0</v>
      </c>
      <c r="F70" s="278">
        <f>C70/24</f>
        <v>46.666666666666856</v>
      </c>
      <c r="G70" s="279">
        <f>E70/24</f>
        <v>0</v>
      </c>
      <c r="H70" s="461">
        <f t="shared" si="7"/>
        <v>46.666666666666856</v>
      </c>
      <c r="I70" s="462"/>
      <c r="J70" s="463"/>
      <c r="K70" s="272">
        <f t="shared" si="8"/>
        <v>1</v>
      </c>
    </row>
  </sheetData>
  <sheetProtection/>
  <mergeCells count="50">
    <mergeCell ref="C47:D47"/>
    <mergeCell ref="H47:J47"/>
    <mergeCell ref="K44:K46"/>
    <mergeCell ref="I12:I18"/>
    <mergeCell ref="J12:J18"/>
    <mergeCell ref="K12:K18"/>
    <mergeCell ref="H45:J46"/>
    <mergeCell ref="F44:J44"/>
    <mergeCell ref="C50:D50"/>
    <mergeCell ref="H48:J48"/>
    <mergeCell ref="H49:J49"/>
    <mergeCell ref="H50:J50"/>
    <mergeCell ref="C49:D49"/>
    <mergeCell ref="C48:D48"/>
    <mergeCell ref="F45:F46"/>
    <mergeCell ref="G45:G46"/>
    <mergeCell ref="B12:B18"/>
    <mergeCell ref="C45:D46"/>
    <mergeCell ref="B45:B46"/>
    <mergeCell ref="B44:E44"/>
    <mergeCell ref="E45:E46"/>
    <mergeCell ref="B58:D58"/>
    <mergeCell ref="F58:G58"/>
    <mergeCell ref="B54:D54"/>
    <mergeCell ref="F54:G54"/>
    <mergeCell ref="B56:D56"/>
    <mergeCell ref="F56:G56"/>
    <mergeCell ref="B61:B63"/>
    <mergeCell ref="C61:D63"/>
    <mergeCell ref="E61:E63"/>
    <mergeCell ref="F61:F63"/>
    <mergeCell ref="G61:G63"/>
    <mergeCell ref="H61:J63"/>
    <mergeCell ref="B60:E60"/>
    <mergeCell ref="F60:J60"/>
    <mergeCell ref="K60:K63"/>
    <mergeCell ref="C66:D66"/>
    <mergeCell ref="H66:J66"/>
    <mergeCell ref="C67:D67"/>
    <mergeCell ref="H67:J67"/>
    <mergeCell ref="C64:D64"/>
    <mergeCell ref="H64:J64"/>
    <mergeCell ref="C65:D65"/>
    <mergeCell ref="H65:J65"/>
    <mergeCell ref="C70:D70"/>
    <mergeCell ref="H70:J70"/>
    <mergeCell ref="C68:D68"/>
    <mergeCell ref="H68:J68"/>
    <mergeCell ref="C69:D69"/>
    <mergeCell ref="H69:J69"/>
  </mergeCells>
  <printOptions/>
  <pageMargins left="0.75" right="0.06" top="1" bottom="1" header="0.5" footer="0.5"/>
  <pageSetup horizontalDpi="360" verticalDpi="360" orientation="portrait" paperSize="9" scale="88" r:id="rId1"/>
  <rowBreaks count="1" manualBreakCount="1">
    <brk id="58" min="1" max="1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U16384"/>
    </sheetView>
  </sheetViews>
  <sheetFormatPr defaultColWidth="9.140625" defaultRowHeight="12.75"/>
  <cols>
    <col min="1" max="1" width="1.421875" style="0" customWidth="1"/>
    <col min="2" max="2" width="6.7109375" style="0" customWidth="1"/>
    <col min="4" max="4" width="7.57421875" style="0" customWidth="1"/>
    <col min="5" max="5" width="12.28125" style="0" customWidth="1"/>
    <col min="7" max="7" width="8.57421875" style="0" customWidth="1"/>
    <col min="8" max="8" width="11.140625" style="0" customWidth="1"/>
    <col min="9" max="9" width="7.00390625" style="0" customWidth="1"/>
    <col min="10" max="10" width="6.7109375" style="0" customWidth="1"/>
    <col min="11" max="11" width="11.7109375" style="0" customWidth="1"/>
  </cols>
  <sheetData>
    <row r="2" spans="2:11" ht="13.5" customHeight="1">
      <c r="B2" s="65" t="s">
        <v>196</v>
      </c>
      <c r="G2" t="s">
        <v>145</v>
      </c>
      <c r="J2" s="1"/>
      <c r="K2" s="1"/>
    </row>
    <row r="3" spans="2:11" ht="13.5" customHeight="1">
      <c r="B3" s="64" t="s">
        <v>125</v>
      </c>
      <c r="G3" t="s">
        <v>148</v>
      </c>
      <c r="J3" s="1"/>
      <c r="K3" s="1" t="s">
        <v>65</v>
      </c>
    </row>
    <row r="4" spans="2:11" ht="13.5" customHeight="1">
      <c r="B4" t="s">
        <v>126</v>
      </c>
      <c r="G4" t="s">
        <v>146</v>
      </c>
      <c r="J4" s="559" t="s">
        <v>249</v>
      </c>
      <c r="K4" s="559"/>
    </row>
    <row r="5" spans="2:11" ht="13.5" customHeight="1">
      <c r="B5" t="s">
        <v>127</v>
      </c>
      <c r="G5" t="s">
        <v>242</v>
      </c>
      <c r="K5" s="317">
        <v>12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144</v>
      </c>
      <c r="F9" s="1" t="s">
        <v>269</v>
      </c>
    </row>
    <row r="11" ht="12.75">
      <c r="E11" t="s">
        <v>7</v>
      </c>
    </row>
    <row r="12" ht="13.5" thickBot="1">
      <c r="B12" t="s">
        <v>184</v>
      </c>
    </row>
    <row r="13" spans="2:11" ht="13.5" customHeight="1">
      <c r="B13" s="417" t="s">
        <v>25</v>
      </c>
      <c r="C13" s="17" t="s">
        <v>9</v>
      </c>
      <c r="D13" s="4"/>
      <c r="E13" s="244" t="s">
        <v>225</v>
      </c>
      <c r="F13" s="3" t="s">
        <v>16</v>
      </c>
      <c r="G13" s="4"/>
      <c r="H13" s="63" t="s">
        <v>225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226</v>
      </c>
      <c r="D15" s="9" t="s">
        <v>227</v>
      </c>
      <c r="E15" s="8"/>
      <c r="F15" s="6" t="s">
        <v>226</v>
      </c>
      <c r="G15" s="46" t="s">
        <v>227</v>
      </c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1200</v>
      </c>
      <c r="F16" s="6" t="s">
        <v>19</v>
      </c>
      <c r="G16" s="7"/>
      <c r="H16" s="32">
        <v>1200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12"/>
      <c r="D19" s="11"/>
      <c r="E19" s="21" t="s">
        <v>15</v>
      </c>
      <c r="F19" s="11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166">
        <v>8449.35</v>
      </c>
      <c r="D20" s="166"/>
      <c r="E20" s="118"/>
      <c r="F20" s="166">
        <v>4020.96</v>
      </c>
      <c r="G20" s="166"/>
      <c r="H20" s="85"/>
      <c r="I20" s="85"/>
      <c r="J20" s="85"/>
      <c r="K20" s="87"/>
    </row>
    <row r="21" spans="2:11" ht="12.75">
      <c r="B21" s="90" t="s">
        <v>27</v>
      </c>
      <c r="C21" s="126">
        <v>8449.53</v>
      </c>
      <c r="D21" s="126">
        <f>C21-C20</f>
        <v>0.18000000000029104</v>
      </c>
      <c r="E21" s="91">
        <f>D21*E16</f>
        <v>216.00000000034925</v>
      </c>
      <c r="F21" s="126">
        <v>4021.02</v>
      </c>
      <c r="G21" s="126">
        <f aca="true" t="shared" si="0" ref="G21:G44">F21-F20</f>
        <v>0.05999999999994543</v>
      </c>
      <c r="H21" s="91">
        <f>G21*H16</f>
        <v>71.99999999993452</v>
      </c>
      <c r="I21" s="126">
        <f aca="true" t="shared" si="1" ref="I21:I44">H21/E21</f>
        <v>0.3333333333324912</v>
      </c>
      <c r="J21" s="126">
        <f aca="true" t="shared" si="2" ref="J21:J44">COS(ATAN(I21))</f>
        <v>0.9486832980507535</v>
      </c>
      <c r="K21" s="119">
        <f aca="true" t="shared" si="3" ref="K21:K44">E21/J21</f>
        <v>227.68399153243394</v>
      </c>
    </row>
    <row r="22" spans="2:11" ht="12.75">
      <c r="B22" s="90" t="s">
        <v>28</v>
      </c>
      <c r="C22" s="126">
        <v>8449.7</v>
      </c>
      <c r="D22" s="126">
        <f>C22-C21</f>
        <v>0.17000000000007276</v>
      </c>
      <c r="E22" s="91">
        <f>D22*E16</f>
        <v>204.0000000000873</v>
      </c>
      <c r="F22" s="126">
        <v>4021.08</v>
      </c>
      <c r="G22" s="126">
        <f t="shared" si="0"/>
        <v>0.05999999999994543</v>
      </c>
      <c r="H22" s="91">
        <f>G22*H16</f>
        <v>71.99999999993452</v>
      </c>
      <c r="I22" s="126">
        <f t="shared" si="1"/>
        <v>0.3529411764701162</v>
      </c>
      <c r="J22" s="126">
        <f t="shared" si="2"/>
        <v>0.9429903335830292</v>
      </c>
      <c r="K22" s="119">
        <f t="shared" si="3"/>
        <v>216.3330765278999</v>
      </c>
    </row>
    <row r="23" spans="2:11" ht="12.75">
      <c r="B23" s="90" t="s">
        <v>29</v>
      </c>
      <c r="C23" s="226">
        <v>8449.86</v>
      </c>
      <c r="D23" s="126">
        <f>C23-C22</f>
        <v>0.15999999999985448</v>
      </c>
      <c r="E23" s="91">
        <f>D23*E16</f>
        <v>191.99999999982538</v>
      </c>
      <c r="F23" s="126">
        <v>4021.14</v>
      </c>
      <c r="G23" s="126">
        <f t="shared" si="0"/>
        <v>0.05999999999994543</v>
      </c>
      <c r="H23" s="91">
        <f>G23*H16</f>
        <v>71.99999999993452</v>
      </c>
      <c r="I23" s="126">
        <f t="shared" si="1"/>
        <v>0.375</v>
      </c>
      <c r="J23" s="126">
        <f t="shared" si="2"/>
        <v>0.9363291775690445</v>
      </c>
      <c r="K23" s="119">
        <f t="shared" si="3"/>
        <v>205.05608988743424</v>
      </c>
    </row>
    <row r="24" spans="2:11" ht="12.75">
      <c r="B24" s="90" t="s">
        <v>30</v>
      </c>
      <c r="C24" s="126">
        <v>8450.02</v>
      </c>
      <c r="D24" s="126">
        <f aca="true" t="shared" si="4" ref="D24:D44">C24-C23</f>
        <v>0.15999999999985448</v>
      </c>
      <c r="E24" s="91">
        <f>D24*E16</f>
        <v>191.99999999982538</v>
      </c>
      <c r="F24" s="126">
        <v>4021.2</v>
      </c>
      <c r="G24" s="126">
        <f t="shared" si="0"/>
        <v>0.05999999999994543</v>
      </c>
      <c r="H24" s="91">
        <f>G24*H16</f>
        <v>71.99999999993452</v>
      </c>
      <c r="I24" s="126">
        <f t="shared" si="1"/>
        <v>0.375</v>
      </c>
      <c r="J24" s="126">
        <f t="shared" si="2"/>
        <v>0.9363291775690445</v>
      </c>
      <c r="K24" s="119">
        <f t="shared" si="3"/>
        <v>205.05608988743424</v>
      </c>
    </row>
    <row r="25" spans="2:11" ht="12.75">
      <c r="B25" s="90" t="s">
        <v>31</v>
      </c>
      <c r="C25" s="126">
        <v>8450.17</v>
      </c>
      <c r="D25" s="126">
        <f t="shared" si="4"/>
        <v>0.1499999999996362</v>
      </c>
      <c r="E25" s="91">
        <f>D25*E16</f>
        <v>179.99999999956344</v>
      </c>
      <c r="F25" s="126">
        <v>4021.26</v>
      </c>
      <c r="G25" s="126">
        <f t="shared" si="0"/>
        <v>0.06000000000040018</v>
      </c>
      <c r="H25" s="91">
        <f>G25*H16</f>
        <v>72.00000000048021</v>
      </c>
      <c r="I25" s="126">
        <f t="shared" si="1"/>
        <v>0.400000000003638</v>
      </c>
      <c r="J25" s="126">
        <f t="shared" si="2"/>
        <v>0.9284766908840946</v>
      </c>
      <c r="K25" s="119">
        <f t="shared" si="3"/>
        <v>193.86593305661515</v>
      </c>
    </row>
    <row r="26" spans="2:11" ht="12.75">
      <c r="B26" s="90" t="s">
        <v>32</v>
      </c>
      <c r="C26" s="126">
        <v>8450.32</v>
      </c>
      <c r="D26" s="126">
        <f t="shared" si="4"/>
        <v>0.1499999999996362</v>
      </c>
      <c r="E26" s="91">
        <f>D26*E16</f>
        <v>179.99999999956344</v>
      </c>
      <c r="F26" s="126">
        <v>4021.32</v>
      </c>
      <c r="G26" s="126">
        <f t="shared" si="0"/>
        <v>0.05999999999994543</v>
      </c>
      <c r="H26" s="91">
        <f>G26*H16</f>
        <v>71.99999999993452</v>
      </c>
      <c r="I26" s="126">
        <f t="shared" si="1"/>
        <v>0.4000000000006063</v>
      </c>
      <c r="J26" s="126">
        <f t="shared" si="2"/>
        <v>0.9284766908850652</v>
      </c>
      <c r="K26" s="119">
        <f t="shared" si="3"/>
        <v>193.86593305641247</v>
      </c>
    </row>
    <row r="27" spans="2:11" ht="12.75">
      <c r="B27" s="90" t="s">
        <v>33</v>
      </c>
      <c r="C27" s="126">
        <v>8450.51</v>
      </c>
      <c r="D27" s="126">
        <f t="shared" si="4"/>
        <v>0.19000000000050932</v>
      </c>
      <c r="E27" s="91">
        <f>D27*E16</f>
        <v>228.00000000061118</v>
      </c>
      <c r="F27" s="126">
        <v>4021.38</v>
      </c>
      <c r="G27" s="126">
        <f t="shared" si="0"/>
        <v>0.05999999999994543</v>
      </c>
      <c r="H27" s="91">
        <f>G27*H16</f>
        <v>71.99999999993452</v>
      </c>
      <c r="I27" s="126">
        <f t="shared" si="1"/>
        <v>0.3157894736830768</v>
      </c>
      <c r="J27" s="126">
        <f t="shared" si="2"/>
        <v>0.9535826651344521</v>
      </c>
      <c r="K27" s="119">
        <f t="shared" si="3"/>
        <v>239.09830614261838</v>
      </c>
    </row>
    <row r="28" spans="2:11" ht="12.75">
      <c r="B28" s="90" t="s">
        <v>34</v>
      </c>
      <c r="C28" s="126">
        <v>8450.72</v>
      </c>
      <c r="D28" s="126">
        <f t="shared" si="4"/>
        <v>0.20999999999912689</v>
      </c>
      <c r="E28" s="91">
        <f>D28*E16</f>
        <v>251.99999999895226</v>
      </c>
      <c r="F28" s="126">
        <v>4021.44</v>
      </c>
      <c r="G28" s="126">
        <f t="shared" si="0"/>
        <v>0.05999999999994543</v>
      </c>
      <c r="H28" s="91">
        <f>G28*H16</f>
        <v>71.99999999993452</v>
      </c>
      <c r="I28" s="126">
        <f t="shared" si="1"/>
        <v>0.2857142857152138</v>
      </c>
      <c r="J28" s="126">
        <f t="shared" si="2"/>
        <v>0.9615239476405875</v>
      </c>
      <c r="K28" s="119">
        <f t="shared" si="3"/>
        <v>262.08395601307325</v>
      </c>
    </row>
    <row r="29" spans="2:11" ht="12.75">
      <c r="B29" s="90" t="s">
        <v>35</v>
      </c>
      <c r="C29" s="126">
        <v>8450.96</v>
      </c>
      <c r="D29" s="126">
        <f t="shared" si="4"/>
        <v>0.23999999999978172</v>
      </c>
      <c r="E29" s="91">
        <f>D29*E16</f>
        <v>287.99999999973807</v>
      </c>
      <c r="F29" s="126">
        <v>4021.5</v>
      </c>
      <c r="G29" s="126">
        <f t="shared" si="0"/>
        <v>0.05999999999994543</v>
      </c>
      <c r="H29" s="91">
        <f>G29*H16</f>
        <v>71.99999999993452</v>
      </c>
      <c r="I29" s="126">
        <f t="shared" si="1"/>
        <v>0.25</v>
      </c>
      <c r="J29" s="126">
        <f t="shared" si="2"/>
        <v>0.9701425001453319</v>
      </c>
      <c r="K29" s="119">
        <f t="shared" si="3"/>
        <v>296.86360504420156</v>
      </c>
    </row>
    <row r="30" spans="2:11" ht="12.75">
      <c r="B30" s="90" t="s">
        <v>36</v>
      </c>
      <c r="C30" s="126">
        <v>8451.2</v>
      </c>
      <c r="D30" s="126">
        <f t="shared" si="4"/>
        <v>0.2400000000016007</v>
      </c>
      <c r="E30" s="91">
        <f>D30*E16</f>
        <v>288.00000000192085</v>
      </c>
      <c r="F30" s="126">
        <v>4021.57</v>
      </c>
      <c r="G30" s="126">
        <f t="shared" si="0"/>
        <v>0.07000000000016371</v>
      </c>
      <c r="H30" s="91">
        <f>G30*H16</f>
        <v>84.00000000019645</v>
      </c>
      <c r="I30" s="126">
        <f t="shared" si="1"/>
        <v>0.2916666666654035</v>
      </c>
      <c r="J30" s="126">
        <f t="shared" si="2"/>
        <v>0.9600000000003259</v>
      </c>
      <c r="K30" s="119">
        <f t="shared" si="3"/>
        <v>300.000000001899</v>
      </c>
    </row>
    <row r="31" spans="2:11" ht="12.75">
      <c r="B31" s="90" t="s">
        <v>37</v>
      </c>
      <c r="C31" s="126">
        <v>8451.44</v>
      </c>
      <c r="D31" s="126">
        <f t="shared" si="4"/>
        <v>0.23999999999978172</v>
      </c>
      <c r="E31" s="91">
        <f>D31*E16</f>
        <v>287.99999999973807</v>
      </c>
      <c r="F31" s="126">
        <v>4021.64</v>
      </c>
      <c r="G31" s="126">
        <f t="shared" si="0"/>
        <v>0.06999999999970896</v>
      </c>
      <c r="H31" s="91">
        <f>G31*H16</f>
        <v>83.99999999965075</v>
      </c>
      <c r="I31" s="126">
        <f t="shared" si="1"/>
        <v>0.2916666666657193</v>
      </c>
      <c r="J31" s="126">
        <f t="shared" si="2"/>
        <v>0.9600000000002444</v>
      </c>
      <c r="K31" s="119">
        <f t="shared" si="3"/>
        <v>299.99999999965075</v>
      </c>
    </row>
    <row r="32" spans="2:11" ht="12.75">
      <c r="B32" s="90" t="s">
        <v>38</v>
      </c>
      <c r="C32" s="126">
        <v>8451.68</v>
      </c>
      <c r="D32" s="126">
        <f t="shared" si="4"/>
        <v>0.23999999999978172</v>
      </c>
      <c r="E32" s="91">
        <f>D32*E16</f>
        <v>287.99999999973807</v>
      </c>
      <c r="F32" s="126">
        <v>4021.72</v>
      </c>
      <c r="G32" s="126">
        <f t="shared" si="0"/>
        <v>0.07999999999992724</v>
      </c>
      <c r="H32" s="91">
        <f>G32*H16</f>
        <v>95.99999999991269</v>
      </c>
      <c r="I32" s="126">
        <f t="shared" si="1"/>
        <v>0.3333333333333333</v>
      </c>
      <c r="J32" s="126">
        <f t="shared" si="2"/>
        <v>0.9486832980505138</v>
      </c>
      <c r="K32" s="119">
        <f t="shared" si="3"/>
        <v>303.57865537588833</v>
      </c>
    </row>
    <row r="33" spans="2:11" ht="12.75">
      <c r="B33" s="90" t="s">
        <v>39</v>
      </c>
      <c r="C33" s="126">
        <v>8451.9</v>
      </c>
      <c r="D33" s="126">
        <f t="shared" si="4"/>
        <v>0.21999999999934516</v>
      </c>
      <c r="E33" s="91">
        <f>D33*E16</f>
        <v>263.9999999992142</v>
      </c>
      <c r="F33" s="126">
        <v>4021.8</v>
      </c>
      <c r="G33" s="126">
        <f t="shared" si="0"/>
        <v>0.08000000000038199</v>
      </c>
      <c r="H33" s="91">
        <f>G33*H16</f>
        <v>96.00000000045839</v>
      </c>
      <c r="I33" s="126">
        <f t="shared" si="1"/>
        <v>0.36363636363918234</v>
      </c>
      <c r="J33" s="126">
        <f t="shared" si="2"/>
        <v>0.9397934234875863</v>
      </c>
      <c r="K33" s="119">
        <f t="shared" si="3"/>
        <v>280.91279785668917</v>
      </c>
    </row>
    <row r="34" spans="2:11" ht="12.75">
      <c r="B34" s="90" t="s">
        <v>40</v>
      </c>
      <c r="C34" s="126">
        <v>8452.12</v>
      </c>
      <c r="D34" s="126">
        <f t="shared" si="4"/>
        <v>0.22000000000116415</v>
      </c>
      <c r="E34" s="91">
        <f>D34*E16</f>
        <v>264.000000001397</v>
      </c>
      <c r="F34" s="126">
        <v>4021.88</v>
      </c>
      <c r="G34" s="126">
        <f t="shared" si="0"/>
        <v>0.07999999999992724</v>
      </c>
      <c r="H34" s="91">
        <f>G34*H16</f>
        <v>95.99999999991269</v>
      </c>
      <c r="I34" s="126">
        <f t="shared" si="1"/>
        <v>0.3636363636341087</v>
      </c>
      <c r="J34" s="126">
        <f t="shared" si="2"/>
        <v>0.9397934234891177</v>
      </c>
      <c r="K34" s="119">
        <f t="shared" si="3"/>
        <v>280.91279785855403</v>
      </c>
    </row>
    <row r="35" spans="2:11" ht="12.75">
      <c r="B35" s="90" t="s">
        <v>41</v>
      </c>
      <c r="C35" s="126">
        <v>8452.34</v>
      </c>
      <c r="D35" s="126">
        <f t="shared" si="4"/>
        <v>0.21999999999934516</v>
      </c>
      <c r="E35" s="91">
        <f>D35*E16</f>
        <v>263.9999999992142</v>
      </c>
      <c r="F35" s="126">
        <v>4021.96</v>
      </c>
      <c r="G35" s="126">
        <f t="shared" si="0"/>
        <v>0.07999999999992724</v>
      </c>
      <c r="H35" s="91">
        <f>G35*H16</f>
        <v>95.99999999991269</v>
      </c>
      <c r="I35" s="126">
        <f t="shared" si="1"/>
        <v>0.36363636363711527</v>
      </c>
      <c r="J35" s="126">
        <f t="shared" si="2"/>
        <v>0.9397934234882102</v>
      </c>
      <c r="K35" s="119">
        <f t="shared" si="3"/>
        <v>280.91279785650266</v>
      </c>
    </row>
    <row r="36" spans="2:11" ht="12.75">
      <c r="B36" s="90" t="s">
        <v>42</v>
      </c>
      <c r="C36" s="126">
        <v>8452.56</v>
      </c>
      <c r="D36" s="126">
        <f t="shared" si="4"/>
        <v>0.21999999999934516</v>
      </c>
      <c r="E36" s="91">
        <f>D36*E16</f>
        <v>263.9999999992142</v>
      </c>
      <c r="F36" s="126">
        <v>4022.04</v>
      </c>
      <c r="G36" s="126">
        <f t="shared" si="0"/>
        <v>0.07999999999992724</v>
      </c>
      <c r="H36" s="91">
        <f>G36*H16</f>
        <v>95.99999999991269</v>
      </c>
      <c r="I36" s="126">
        <f t="shared" si="1"/>
        <v>0.36363636363711527</v>
      </c>
      <c r="J36" s="126">
        <f t="shared" si="2"/>
        <v>0.9397934234882102</v>
      </c>
      <c r="K36" s="119">
        <f t="shared" si="3"/>
        <v>280.91279785650266</v>
      </c>
    </row>
    <row r="37" spans="2:11" ht="12.75">
      <c r="B37" s="90" t="s">
        <v>43</v>
      </c>
      <c r="C37" s="126">
        <v>8452.8</v>
      </c>
      <c r="D37" s="126">
        <f t="shared" si="4"/>
        <v>0.23999999999978172</v>
      </c>
      <c r="E37" s="91">
        <f>D37*E16</f>
        <v>287.99999999973807</v>
      </c>
      <c r="F37" s="126">
        <v>4022.12</v>
      </c>
      <c r="G37" s="126">
        <f t="shared" si="0"/>
        <v>0.07999999999992724</v>
      </c>
      <c r="H37" s="91">
        <f>G37*H16</f>
        <v>95.99999999991269</v>
      </c>
      <c r="I37" s="126">
        <f t="shared" si="1"/>
        <v>0.3333333333333333</v>
      </c>
      <c r="J37" s="126">
        <f t="shared" si="2"/>
        <v>0.9486832980505138</v>
      </c>
      <c r="K37" s="119">
        <f t="shared" si="3"/>
        <v>303.57865537588833</v>
      </c>
    </row>
    <row r="38" spans="2:11" ht="12.75">
      <c r="B38" s="90" t="s">
        <v>44</v>
      </c>
      <c r="C38" s="126">
        <v>8453.1</v>
      </c>
      <c r="D38" s="126">
        <f t="shared" si="4"/>
        <v>0.3000000000010914</v>
      </c>
      <c r="E38" s="91">
        <f>D38*E16</f>
        <v>360.0000000013097</v>
      </c>
      <c r="F38" s="126">
        <v>4022.22</v>
      </c>
      <c r="G38" s="126">
        <f t="shared" si="0"/>
        <v>0.09999999999990905</v>
      </c>
      <c r="H38" s="91">
        <f>G38*H16</f>
        <v>119.99999999989086</v>
      </c>
      <c r="I38" s="126">
        <f t="shared" si="1"/>
        <v>0.3333333333318175</v>
      </c>
      <c r="J38" s="126">
        <f t="shared" si="2"/>
        <v>0.9486832980509452</v>
      </c>
      <c r="K38" s="119">
        <f t="shared" si="3"/>
        <v>379.4733192214135</v>
      </c>
    </row>
    <row r="39" spans="2:11" ht="12.75">
      <c r="B39" s="90" t="s">
        <v>45</v>
      </c>
      <c r="C39" s="126">
        <v>8453.4</v>
      </c>
      <c r="D39" s="126">
        <f t="shared" si="4"/>
        <v>0.2999999999992724</v>
      </c>
      <c r="E39" s="91">
        <f>D39*E16</f>
        <v>359.9999999991269</v>
      </c>
      <c r="F39" s="126">
        <v>4022.31</v>
      </c>
      <c r="G39" s="126">
        <f t="shared" si="0"/>
        <v>0.09000000000014552</v>
      </c>
      <c r="H39" s="91">
        <f>G39*H16</f>
        <v>108.00000000017462</v>
      </c>
      <c r="I39" s="126">
        <f t="shared" si="1"/>
        <v>0.3000000000012127</v>
      </c>
      <c r="J39" s="126">
        <f t="shared" si="2"/>
        <v>0.9578262852208317</v>
      </c>
      <c r="K39" s="119">
        <f t="shared" si="3"/>
        <v>375.8510343199937</v>
      </c>
    </row>
    <row r="40" spans="2:11" ht="12.75">
      <c r="B40" s="90" t="s">
        <v>46</v>
      </c>
      <c r="C40" s="126">
        <v>8453.74</v>
      </c>
      <c r="D40" s="126">
        <f t="shared" si="4"/>
        <v>0.3400000000001455</v>
      </c>
      <c r="E40" s="91">
        <f>D40*E16</f>
        <v>408.0000000001746</v>
      </c>
      <c r="F40" s="126">
        <v>4022.41</v>
      </c>
      <c r="G40" s="126">
        <f t="shared" si="0"/>
        <v>0.09999999999990905</v>
      </c>
      <c r="H40" s="91">
        <f>G40*H16</f>
        <v>119.99999999989086</v>
      </c>
      <c r="I40" s="126">
        <f t="shared" si="1"/>
        <v>0.29411764705843013</v>
      </c>
      <c r="J40" s="126">
        <f t="shared" si="2"/>
        <v>0.9593655015713727</v>
      </c>
      <c r="K40" s="119">
        <f t="shared" si="3"/>
        <v>425.28108352020115</v>
      </c>
    </row>
    <row r="41" spans="2:11" ht="12.75">
      <c r="B41" s="90" t="s">
        <v>47</v>
      </c>
      <c r="C41" s="126">
        <v>8454.07</v>
      </c>
      <c r="D41" s="126">
        <f t="shared" si="4"/>
        <v>0.32999999999992724</v>
      </c>
      <c r="E41" s="91">
        <f>D41*E16</f>
        <v>395.9999999999127</v>
      </c>
      <c r="F41" s="126">
        <v>4022.5</v>
      </c>
      <c r="G41" s="126">
        <f t="shared" si="0"/>
        <v>0.09000000000014552</v>
      </c>
      <c r="H41" s="91">
        <f>G41*H16</f>
        <v>108.00000000017462</v>
      </c>
      <c r="I41" s="126">
        <f t="shared" si="1"/>
        <v>0.2727272727277738</v>
      </c>
      <c r="J41" s="126">
        <f t="shared" si="2"/>
        <v>0.9647638212376094</v>
      </c>
      <c r="K41" s="119">
        <f t="shared" si="3"/>
        <v>410.4631530356514</v>
      </c>
    </row>
    <row r="42" spans="2:11" ht="12.75">
      <c r="B42" s="90" t="s">
        <v>48</v>
      </c>
      <c r="C42" s="126">
        <v>8454.37</v>
      </c>
      <c r="D42" s="126">
        <f t="shared" si="4"/>
        <v>0.3000000000010914</v>
      </c>
      <c r="E42" s="91">
        <f>D42*E16</f>
        <v>360.0000000013097</v>
      </c>
      <c r="F42" s="126">
        <v>4022.58</v>
      </c>
      <c r="G42" s="126">
        <f t="shared" si="0"/>
        <v>0.07999999999992724</v>
      </c>
      <c r="H42" s="91">
        <f>G42*H16</f>
        <v>95.99999999991269</v>
      </c>
      <c r="I42" s="126">
        <f t="shared" si="1"/>
        <v>0.266666666665454</v>
      </c>
      <c r="J42" s="126">
        <f t="shared" si="2"/>
        <v>0.966234939601538</v>
      </c>
      <c r="K42" s="119">
        <f t="shared" si="3"/>
        <v>372.58019271148356</v>
      </c>
    </row>
    <row r="43" spans="2:11" ht="12.75">
      <c r="B43" s="90" t="s">
        <v>49</v>
      </c>
      <c r="C43" s="126">
        <v>8454.62</v>
      </c>
      <c r="D43" s="126">
        <f t="shared" si="4"/>
        <v>0.25</v>
      </c>
      <c r="E43" s="91">
        <f>D43*E16</f>
        <v>300</v>
      </c>
      <c r="F43" s="126">
        <v>4022.65</v>
      </c>
      <c r="G43" s="126">
        <f t="shared" si="0"/>
        <v>0.07000000000016371</v>
      </c>
      <c r="H43" s="91">
        <f>G43*H16</f>
        <v>84.00000000019645</v>
      </c>
      <c r="I43" s="126">
        <f t="shared" si="1"/>
        <v>0.28000000000065484</v>
      </c>
      <c r="J43" s="126">
        <f t="shared" si="2"/>
        <v>0.962964019714018</v>
      </c>
      <c r="K43" s="119">
        <f t="shared" si="3"/>
        <v>311.538119657985</v>
      </c>
    </row>
    <row r="44" spans="2:11" ht="13.5" thickBot="1">
      <c r="B44" s="93" t="s">
        <v>50</v>
      </c>
      <c r="C44" s="126">
        <v>8454.84</v>
      </c>
      <c r="D44" s="126">
        <f t="shared" si="4"/>
        <v>0.21999999999934516</v>
      </c>
      <c r="E44" s="94">
        <f>D44*E16</f>
        <v>263.9999999992142</v>
      </c>
      <c r="F44" s="126">
        <v>4022.73</v>
      </c>
      <c r="G44" s="126">
        <f t="shared" si="0"/>
        <v>0.07999999999992724</v>
      </c>
      <c r="H44" s="94">
        <f>G44*H16</f>
        <v>95.99999999991269</v>
      </c>
      <c r="I44" s="151">
        <f t="shared" si="1"/>
        <v>0.36363636363711527</v>
      </c>
      <c r="J44" s="151">
        <f t="shared" si="2"/>
        <v>0.9397934234882102</v>
      </c>
      <c r="K44" s="121">
        <f t="shared" si="3"/>
        <v>280.91279785650266</v>
      </c>
    </row>
    <row r="45" spans="2:11" ht="16.5" customHeight="1" thickBot="1">
      <c r="B45" s="464" t="s">
        <v>51</v>
      </c>
      <c r="C45" s="465"/>
      <c r="D45" s="465"/>
      <c r="E45" s="466"/>
      <c r="F45" s="446" t="s">
        <v>52</v>
      </c>
      <c r="G45" s="447"/>
      <c r="H45" s="447"/>
      <c r="I45" s="447"/>
      <c r="J45" s="448"/>
      <c r="K45" s="420" t="s">
        <v>53</v>
      </c>
    </row>
    <row r="46" spans="2:11" ht="12.75">
      <c r="B46" s="555" t="s">
        <v>58</v>
      </c>
      <c r="C46" s="552" t="s">
        <v>54</v>
      </c>
      <c r="D46" s="553"/>
      <c r="E46" s="557" t="s">
        <v>55</v>
      </c>
      <c r="F46" s="551" t="s">
        <v>56</v>
      </c>
      <c r="G46" s="558" t="s">
        <v>59</v>
      </c>
      <c r="H46" s="560" t="s">
        <v>57</v>
      </c>
      <c r="I46" s="560"/>
      <c r="J46" s="561"/>
      <c r="K46" s="420"/>
    </row>
    <row r="47" spans="2:11" ht="13.5" thickBot="1">
      <c r="B47" s="556"/>
      <c r="C47" s="537"/>
      <c r="D47" s="554"/>
      <c r="E47" s="499"/>
      <c r="F47" s="426"/>
      <c r="G47" s="428"/>
      <c r="H47" s="562"/>
      <c r="I47" s="562"/>
      <c r="J47" s="563"/>
      <c r="K47" s="420"/>
    </row>
    <row r="48" spans="2:11" ht="12.75">
      <c r="B48" s="127" t="s">
        <v>63</v>
      </c>
      <c r="C48" s="507">
        <f>SUM(E21:E28)</f>
        <v>1643.9999999987776</v>
      </c>
      <c r="D48" s="507"/>
      <c r="E48" s="118">
        <f>SUM(H21:H28)</f>
        <v>576.0000000000218</v>
      </c>
      <c r="F48" s="128">
        <f>C48/8</f>
        <v>205.4999999998472</v>
      </c>
      <c r="G48" s="146">
        <f>E48/8</f>
        <v>72.00000000000273</v>
      </c>
      <c r="H48" s="510">
        <f>F48/K48</f>
        <v>217.74813432022236</v>
      </c>
      <c r="I48" s="510"/>
      <c r="J48" s="510"/>
      <c r="K48" s="133">
        <f>COS(ATAN(G48/F48))</f>
        <v>0.9437509103873059</v>
      </c>
    </row>
    <row r="49" spans="2:11" ht="12.75">
      <c r="B49" s="129" t="s">
        <v>60</v>
      </c>
      <c r="C49" s="509">
        <f>SUM(E29:E36)</f>
        <v>2208.0000000001746</v>
      </c>
      <c r="D49" s="509"/>
      <c r="E49" s="106">
        <f>SUM(H29:H36)</f>
        <v>719.9999999998909</v>
      </c>
      <c r="F49" s="130">
        <f>C49/8</f>
        <v>276.0000000000218</v>
      </c>
      <c r="G49" s="117">
        <f>E49/8</f>
        <v>89.99999999998636</v>
      </c>
      <c r="H49" s="389">
        <f>F49/K49</f>
        <v>290.3032896816872</v>
      </c>
      <c r="I49" s="389"/>
      <c r="J49" s="389"/>
      <c r="K49" s="134">
        <f>COS(ATAN(G49/F49))</f>
        <v>0.9507298394814998</v>
      </c>
    </row>
    <row r="50" spans="2:11" ht="12.75">
      <c r="B50" s="90" t="s">
        <v>61</v>
      </c>
      <c r="C50" s="509">
        <f>SUM(E37:E44)</f>
        <v>2736.000000000786</v>
      </c>
      <c r="D50" s="509"/>
      <c r="E50" s="106">
        <f>SUM(H37:H44)</f>
        <v>828.0000000000655</v>
      </c>
      <c r="F50" s="130">
        <f>C50/8</f>
        <v>342.0000000000982</v>
      </c>
      <c r="G50" s="117">
        <f>E50/8</f>
        <v>103.50000000000819</v>
      </c>
      <c r="H50" s="389">
        <f>F50/K50</f>
        <v>357.3181355599921</v>
      </c>
      <c r="I50" s="389"/>
      <c r="J50" s="389"/>
      <c r="K50" s="134">
        <f>COS(ATAN(G50/F50))</f>
        <v>0.9571302600247615</v>
      </c>
    </row>
    <row r="51" spans="2:11" ht="13.5" thickBot="1">
      <c r="B51" s="93" t="s">
        <v>62</v>
      </c>
      <c r="C51" s="508">
        <f>SUM(E21:E44)</f>
        <v>6587.999999999738</v>
      </c>
      <c r="D51" s="508"/>
      <c r="E51" s="107">
        <f>SUM(H21:H44)</f>
        <v>2123.999999999978</v>
      </c>
      <c r="F51" s="131">
        <f>C51/24</f>
        <v>274.4999999999891</v>
      </c>
      <c r="G51" s="120">
        <f>E51/24</f>
        <v>88.49999999999909</v>
      </c>
      <c r="H51" s="399">
        <f>F51/K51</f>
        <v>288.4137652748111</v>
      </c>
      <c r="I51" s="399"/>
      <c r="J51" s="399"/>
      <c r="K51" s="135">
        <f>COS(ATAN(G51/F51))</f>
        <v>0.9517576241149083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804.0000000000873</v>
      </c>
      <c r="D64" s="392"/>
      <c r="E64" s="96">
        <f>SUM(H20:H24)</f>
        <v>287.99999999973807</v>
      </c>
      <c r="F64" s="97">
        <f aca="true" t="shared" si="5" ref="F64:F69">C64/4</f>
        <v>201.00000000002183</v>
      </c>
      <c r="G64" s="98">
        <f aca="true" t="shared" si="6" ref="G64:G69">E64/4</f>
        <v>71.99999999993452</v>
      </c>
      <c r="H64" s="471">
        <f>F64/K64</f>
        <v>213.5064401838955</v>
      </c>
      <c r="I64" s="472"/>
      <c r="J64" s="473"/>
      <c r="K64" s="163">
        <f>COS(ATAN(G64/F64))</f>
        <v>0.9414235927820176</v>
      </c>
    </row>
    <row r="65" spans="2:11" s="99" customFormat="1" ht="12" customHeight="1">
      <c r="B65" s="129" t="s">
        <v>191</v>
      </c>
      <c r="C65" s="396">
        <f>SUM(E25:E28)</f>
        <v>839.9999999986903</v>
      </c>
      <c r="D65" s="388"/>
      <c r="E65" s="100">
        <f>SUM(H25:H28)</f>
        <v>288.00000000028376</v>
      </c>
      <c r="F65" s="97">
        <f t="shared" si="5"/>
        <v>209.99999999967258</v>
      </c>
      <c r="G65" s="98">
        <f t="shared" si="6"/>
        <v>72.00000000007094</v>
      </c>
      <c r="H65" s="389">
        <f aca="true" t="shared" si="7" ref="H65:H70">F65/K65</f>
        <v>221.99999999971328</v>
      </c>
      <c r="I65" s="389"/>
      <c r="J65" s="390"/>
      <c r="K65" s="163">
        <f aca="true" t="shared" si="8" ref="K65:K70">COS(ATAN(G65/F65))</f>
        <v>0.9459459459456928</v>
      </c>
    </row>
    <row r="66" spans="2:11" s="99" customFormat="1" ht="12" customHeight="1">
      <c r="B66" s="129" t="s">
        <v>192</v>
      </c>
      <c r="C66" s="396">
        <f>SUM(E29:E32)</f>
        <v>1152.000000001135</v>
      </c>
      <c r="D66" s="388"/>
      <c r="E66" s="100">
        <f>SUM(H29:H32)</f>
        <v>335.9999999996944</v>
      </c>
      <c r="F66" s="97">
        <f t="shared" si="5"/>
        <v>288.00000000028376</v>
      </c>
      <c r="G66" s="98">
        <f t="shared" si="6"/>
        <v>83.9999999999236</v>
      </c>
      <c r="H66" s="389">
        <f t="shared" si="7"/>
        <v>300.000000000251</v>
      </c>
      <c r="I66" s="389"/>
      <c r="J66" s="390"/>
      <c r="K66" s="163">
        <f t="shared" si="8"/>
        <v>0.9600000000001426</v>
      </c>
    </row>
    <row r="67" spans="2:11" s="99" customFormat="1" ht="12" customHeight="1">
      <c r="B67" s="129" t="s">
        <v>193</v>
      </c>
      <c r="C67" s="396">
        <f>SUM(E33:E36)</f>
        <v>1055.9999999990396</v>
      </c>
      <c r="D67" s="388"/>
      <c r="E67" s="100">
        <f>SUM(H33:H36)</f>
        <v>384.00000000019645</v>
      </c>
      <c r="F67" s="97">
        <f t="shared" si="5"/>
        <v>263.9999999997599</v>
      </c>
      <c r="G67" s="98">
        <f t="shared" si="6"/>
        <v>96.00000000004911</v>
      </c>
      <c r="H67" s="389">
        <f t="shared" si="7"/>
        <v>280.9127978570621</v>
      </c>
      <c r="I67" s="389"/>
      <c r="J67" s="390"/>
      <c r="K67" s="163">
        <f t="shared" si="8"/>
        <v>0.9397934234882811</v>
      </c>
    </row>
    <row r="68" spans="2:11" s="99" customFormat="1" ht="12" customHeight="1">
      <c r="B68" s="129" t="s">
        <v>194</v>
      </c>
      <c r="C68" s="396">
        <f>SUM(E37:E40)</f>
        <v>1416.0000000003492</v>
      </c>
      <c r="D68" s="388"/>
      <c r="E68" s="100">
        <f>SUM(H37:H40)</f>
        <v>443.99999999986903</v>
      </c>
      <c r="F68" s="97">
        <f t="shared" si="5"/>
        <v>354.0000000000873</v>
      </c>
      <c r="G68" s="98">
        <f t="shared" si="6"/>
        <v>110.99999999996726</v>
      </c>
      <c r="H68" s="389">
        <f t="shared" si="7"/>
        <v>370.99460912532754</v>
      </c>
      <c r="I68" s="389"/>
      <c r="J68" s="390"/>
      <c r="K68" s="163">
        <f t="shared" si="8"/>
        <v>0.9541917626099543</v>
      </c>
    </row>
    <row r="69" spans="2:11" s="99" customFormat="1" ht="12" customHeight="1">
      <c r="B69" s="90" t="s">
        <v>195</v>
      </c>
      <c r="C69" s="396">
        <f>SUM(E41:E44)</f>
        <v>1320.0000000004366</v>
      </c>
      <c r="D69" s="388"/>
      <c r="E69" s="100">
        <f>SUM(H41:H44)</f>
        <v>384.00000000019645</v>
      </c>
      <c r="F69" s="97">
        <f t="shared" si="5"/>
        <v>330.00000000010914</v>
      </c>
      <c r="G69" s="98">
        <f t="shared" si="6"/>
        <v>96.00000000004911</v>
      </c>
      <c r="H69" s="389">
        <f t="shared" si="7"/>
        <v>343.680083798991</v>
      </c>
      <c r="I69" s="389"/>
      <c r="J69" s="390"/>
      <c r="K69" s="163">
        <f t="shared" si="8"/>
        <v>0.9601952966035618</v>
      </c>
    </row>
    <row r="70" spans="2:11" s="273" customFormat="1" ht="16.5" customHeight="1" thickBot="1">
      <c r="B70" s="268" t="s">
        <v>62</v>
      </c>
      <c r="C70" s="459">
        <f>SUM(C64:D69)</f>
        <v>6587.999999999738</v>
      </c>
      <c r="D70" s="460"/>
      <c r="E70" s="269">
        <f>SUM(E64:E69)</f>
        <v>2123.999999999978</v>
      </c>
      <c r="F70" s="278">
        <f>C70/24</f>
        <v>274.4999999999891</v>
      </c>
      <c r="G70" s="279">
        <f>E70/24</f>
        <v>88.49999999999909</v>
      </c>
      <c r="H70" s="461">
        <f t="shared" si="7"/>
        <v>288.4137652748111</v>
      </c>
      <c r="I70" s="462"/>
      <c r="J70" s="463"/>
      <c r="K70" s="272">
        <f t="shared" si="8"/>
        <v>0.9517576241149083</v>
      </c>
    </row>
  </sheetData>
  <sheetProtection/>
  <mergeCells count="49">
    <mergeCell ref="G46:G47"/>
    <mergeCell ref="J4:K4"/>
    <mergeCell ref="K45:K47"/>
    <mergeCell ref="J13:J19"/>
    <mergeCell ref="K13:K19"/>
    <mergeCell ref="H46:J47"/>
    <mergeCell ref="F45:J45"/>
    <mergeCell ref="I13:I19"/>
    <mergeCell ref="F46:F47"/>
    <mergeCell ref="B13:B19"/>
    <mergeCell ref="C46:D47"/>
    <mergeCell ref="B46:B47"/>
    <mergeCell ref="B45:E45"/>
    <mergeCell ref="E46:E47"/>
    <mergeCell ref="C48:D48"/>
    <mergeCell ref="C51:D51"/>
    <mergeCell ref="H49:J49"/>
    <mergeCell ref="H50:J50"/>
    <mergeCell ref="H51:J51"/>
    <mergeCell ref="H48:J48"/>
    <mergeCell ref="C49:D49"/>
    <mergeCell ref="C50:D50"/>
    <mergeCell ref="B55:D55"/>
    <mergeCell ref="F55:G55"/>
    <mergeCell ref="B57:D57"/>
    <mergeCell ref="F57:G57"/>
    <mergeCell ref="B61:B63"/>
    <mergeCell ref="C61:D63"/>
    <mergeCell ref="E61:E63"/>
    <mergeCell ref="F61:F63"/>
    <mergeCell ref="G61:G63"/>
    <mergeCell ref="H61:J63"/>
    <mergeCell ref="B60:E60"/>
    <mergeCell ref="F60:J60"/>
    <mergeCell ref="K60:K63"/>
    <mergeCell ref="C66:D66"/>
    <mergeCell ref="H66:J66"/>
    <mergeCell ref="C67:D67"/>
    <mergeCell ref="H67:J67"/>
    <mergeCell ref="C64:D64"/>
    <mergeCell ref="H64:J64"/>
    <mergeCell ref="C65:D65"/>
    <mergeCell ref="H65:J65"/>
    <mergeCell ref="C70:D70"/>
    <mergeCell ref="H70:J70"/>
    <mergeCell ref="C68:D68"/>
    <mergeCell ref="H68:J68"/>
    <mergeCell ref="C69:D69"/>
    <mergeCell ref="H69:J69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S16384"/>
    </sheetView>
  </sheetViews>
  <sheetFormatPr defaultColWidth="9.140625" defaultRowHeight="12.75"/>
  <cols>
    <col min="1" max="1" width="0.85546875" style="0" customWidth="1"/>
    <col min="2" max="2" width="6.00390625" style="0" customWidth="1"/>
    <col min="3" max="3" width="9.421875" style="0" bestFit="1" customWidth="1"/>
    <col min="4" max="4" width="7.57421875" style="0" customWidth="1"/>
    <col min="5" max="5" width="11.421875" style="0" customWidth="1"/>
    <col min="7" max="7" width="8.57421875" style="0" customWidth="1"/>
    <col min="8" max="8" width="12.00390625" style="0" customWidth="1"/>
    <col min="9" max="9" width="6.421875" style="0" customWidth="1"/>
    <col min="10" max="10" width="7.421875" style="0" customWidth="1"/>
  </cols>
  <sheetData>
    <row r="2" spans="2:11" ht="13.5" customHeight="1">
      <c r="B2" s="65" t="s">
        <v>196</v>
      </c>
      <c r="G2" t="s">
        <v>145</v>
      </c>
      <c r="J2" s="1"/>
      <c r="K2" s="1"/>
    </row>
    <row r="3" spans="2:11" ht="13.5" customHeight="1">
      <c r="B3" s="64" t="s">
        <v>125</v>
      </c>
      <c r="G3" t="s">
        <v>148</v>
      </c>
      <c r="J3" s="1"/>
      <c r="K3" s="1" t="s">
        <v>65</v>
      </c>
    </row>
    <row r="4" spans="2:11" ht="13.5" customHeight="1">
      <c r="B4" t="s">
        <v>126</v>
      </c>
      <c r="G4" t="s">
        <v>146</v>
      </c>
      <c r="J4" s="178" t="s">
        <v>249</v>
      </c>
      <c r="K4" s="178"/>
    </row>
    <row r="5" spans="2:11" ht="13.5" customHeight="1">
      <c r="B5" t="s">
        <v>127</v>
      </c>
      <c r="G5" t="s">
        <v>242</v>
      </c>
      <c r="K5" s="317">
        <v>14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</v>
      </c>
      <c r="F9" s="1" t="s">
        <v>269</v>
      </c>
    </row>
    <row r="11" ht="12.75">
      <c r="E11" t="s">
        <v>7</v>
      </c>
    </row>
    <row r="12" spans="2:6" ht="13.5" thickBot="1">
      <c r="B12" t="s">
        <v>270</v>
      </c>
      <c r="F12" s="1"/>
    </row>
    <row r="13" spans="2:11" ht="13.5" customHeight="1">
      <c r="B13" s="417" t="s">
        <v>25</v>
      </c>
      <c r="C13" s="17" t="s">
        <v>9</v>
      </c>
      <c r="D13" s="4"/>
      <c r="E13" s="63" t="s">
        <v>224</v>
      </c>
      <c r="F13" s="3" t="s">
        <v>16</v>
      </c>
      <c r="G13" s="4"/>
      <c r="H13" s="63" t="s">
        <v>224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2400</v>
      </c>
      <c r="F16" s="6" t="s">
        <v>19</v>
      </c>
      <c r="G16" s="7"/>
      <c r="H16" s="32">
        <v>2400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1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21">
        <v>10993.12</v>
      </c>
      <c r="D20" s="166"/>
      <c r="E20" s="118"/>
      <c r="F20" s="166">
        <v>5740.76</v>
      </c>
      <c r="G20" s="166"/>
      <c r="H20" s="85"/>
      <c r="I20" s="85"/>
      <c r="J20" s="85"/>
      <c r="K20" s="85"/>
    </row>
    <row r="21" spans="2:11" ht="12.75">
      <c r="B21" s="90" t="s">
        <v>27</v>
      </c>
      <c r="C21" s="322">
        <v>10993.32</v>
      </c>
      <c r="D21" s="126">
        <f>C21-C20</f>
        <v>0.1999999999989086</v>
      </c>
      <c r="E21" s="117">
        <f>D21*E16</f>
        <v>479.99999999738066</v>
      </c>
      <c r="F21" s="126">
        <v>5740.85</v>
      </c>
      <c r="G21" s="126">
        <f aca="true" t="shared" si="0" ref="G21:G44">F21-F20</f>
        <v>0.09000000000014552</v>
      </c>
      <c r="H21" s="91">
        <f>G21*H16</f>
        <v>216.00000000034925</v>
      </c>
      <c r="I21" s="126">
        <f aca="true" t="shared" si="1" ref="I21:I44">H21/E21</f>
        <v>0.45000000000318324</v>
      </c>
      <c r="J21" s="126">
        <f>COS(ATAN(I21))</f>
        <v>0.91192150517402</v>
      </c>
      <c r="K21" s="117">
        <f aca="true" t="shared" si="2" ref="K21:K44">E21/J21</f>
        <v>526.3610927848262</v>
      </c>
    </row>
    <row r="22" spans="2:11" ht="12.75">
      <c r="B22" s="90" t="s">
        <v>28</v>
      </c>
      <c r="C22" s="322">
        <v>10993.51</v>
      </c>
      <c r="D22" s="126">
        <f>C22-C21</f>
        <v>0.19000000000050932</v>
      </c>
      <c r="E22" s="91">
        <f>D22*E16</f>
        <v>456.00000000122236</v>
      </c>
      <c r="F22" s="126">
        <v>5740.95</v>
      </c>
      <c r="G22" s="126">
        <f t="shared" si="0"/>
        <v>0.0999999999994543</v>
      </c>
      <c r="H22" s="91">
        <f>G22*H16</f>
        <v>239.99999999869033</v>
      </c>
      <c r="I22" s="126">
        <f t="shared" si="1"/>
        <v>0.5263157894694013</v>
      </c>
      <c r="J22" s="126">
        <f>COS(ATAN(I22))</f>
        <v>0.8849182223835445</v>
      </c>
      <c r="K22" s="117">
        <f t="shared" si="2"/>
        <v>515.3018532864851</v>
      </c>
    </row>
    <row r="23" spans="2:11" ht="12.75">
      <c r="B23" s="90" t="s">
        <v>29</v>
      </c>
      <c r="C23" s="322">
        <v>10993.69</v>
      </c>
      <c r="D23" s="126">
        <f aca="true" t="shared" si="3" ref="D23:D44">C23-C22</f>
        <v>0.18000000000029104</v>
      </c>
      <c r="E23" s="91">
        <f>D23*E16</f>
        <v>432.0000000006985</v>
      </c>
      <c r="F23" s="126">
        <v>5741.04</v>
      </c>
      <c r="G23" s="126">
        <f t="shared" si="0"/>
        <v>0.09000000000014552</v>
      </c>
      <c r="H23" s="91">
        <f>G23*H16</f>
        <v>216.00000000034925</v>
      </c>
      <c r="I23" s="126">
        <f t="shared" si="1"/>
        <v>0.5</v>
      </c>
      <c r="J23" s="154">
        <f aca="true" t="shared" si="4" ref="J23:J44">COS(ATAN(I23))</f>
        <v>0.8944271909999159</v>
      </c>
      <c r="K23" s="117">
        <f t="shared" si="2"/>
        <v>482.99068314073554</v>
      </c>
    </row>
    <row r="24" spans="2:11" ht="12.75">
      <c r="B24" s="90" t="s">
        <v>30</v>
      </c>
      <c r="C24" s="322">
        <v>10993.86</v>
      </c>
      <c r="D24" s="126">
        <f t="shared" si="3"/>
        <v>0.17000000000007276</v>
      </c>
      <c r="E24" s="91">
        <f>D24*E16</f>
        <v>408.0000000001746</v>
      </c>
      <c r="F24" s="126">
        <v>5741.14</v>
      </c>
      <c r="G24" s="126">
        <f t="shared" si="0"/>
        <v>0.1000000000003638</v>
      </c>
      <c r="H24" s="91">
        <f>G24*H16</f>
        <v>240.00000000087311</v>
      </c>
      <c r="I24" s="126">
        <f t="shared" si="1"/>
        <v>0.5882352941195352</v>
      </c>
      <c r="J24" s="91">
        <f t="shared" si="4"/>
        <v>0.8619342151570583</v>
      </c>
      <c r="K24" s="117">
        <f t="shared" si="2"/>
        <v>473.35399016017766</v>
      </c>
    </row>
    <row r="25" spans="2:11" ht="12.75">
      <c r="B25" s="90" t="s">
        <v>31</v>
      </c>
      <c r="C25" s="322">
        <v>10994.02</v>
      </c>
      <c r="D25" s="126">
        <f t="shared" si="3"/>
        <v>0.15999999999985448</v>
      </c>
      <c r="E25" s="91">
        <f>D25*E16</f>
        <v>383.99999999965075</v>
      </c>
      <c r="F25" s="126">
        <v>5741.23</v>
      </c>
      <c r="G25" s="126">
        <f t="shared" si="0"/>
        <v>0.08999999999923602</v>
      </c>
      <c r="H25" s="91">
        <f>G25*H16</f>
        <v>215.99999999816646</v>
      </c>
      <c r="I25" s="126">
        <f t="shared" si="1"/>
        <v>0.5624999999957367</v>
      </c>
      <c r="J25" s="91">
        <f t="shared" si="4"/>
        <v>0.871575537126137</v>
      </c>
      <c r="K25" s="117">
        <f t="shared" si="2"/>
        <v>440.5814340152564</v>
      </c>
    </row>
    <row r="26" spans="2:11" ht="12.75">
      <c r="B26" s="90" t="s">
        <v>32</v>
      </c>
      <c r="C26" s="322">
        <v>10994.19</v>
      </c>
      <c r="D26" s="126">
        <f t="shared" si="3"/>
        <v>0.17000000000007276</v>
      </c>
      <c r="E26" s="91">
        <f>D26*E16</f>
        <v>408.0000000001746</v>
      </c>
      <c r="F26" s="126">
        <v>5741.32</v>
      </c>
      <c r="G26" s="126">
        <f t="shared" si="0"/>
        <v>0.09000000000014552</v>
      </c>
      <c r="H26" s="91">
        <f>G26*H16</f>
        <v>216.00000000034925</v>
      </c>
      <c r="I26" s="126">
        <f t="shared" si="1"/>
        <v>0.5294117647065117</v>
      </c>
      <c r="J26" s="91">
        <f t="shared" si="4"/>
        <v>0.8837879163468317</v>
      </c>
      <c r="K26" s="117">
        <f t="shared" si="2"/>
        <v>461.64921748043</v>
      </c>
    </row>
    <row r="27" spans="2:11" ht="12.75">
      <c r="B27" s="90" t="s">
        <v>33</v>
      </c>
      <c r="C27" s="322">
        <v>10994.4</v>
      </c>
      <c r="D27" s="126">
        <f t="shared" si="3"/>
        <v>0.20999999999912689</v>
      </c>
      <c r="E27" s="91">
        <f>D27*E16</f>
        <v>503.9999999979045</v>
      </c>
      <c r="F27" s="126">
        <v>5741.41</v>
      </c>
      <c r="G27" s="126">
        <f t="shared" si="0"/>
        <v>0.09000000000014552</v>
      </c>
      <c r="H27" s="91">
        <f>G27*H16</f>
        <v>216.00000000034925</v>
      </c>
      <c r="I27" s="126">
        <f t="shared" si="1"/>
        <v>0.4285714285739034</v>
      </c>
      <c r="J27" s="91">
        <f t="shared" si="4"/>
        <v>0.9191450300172342</v>
      </c>
      <c r="K27" s="117">
        <f t="shared" si="2"/>
        <v>548.3356636204129</v>
      </c>
    </row>
    <row r="28" spans="2:11" ht="12.75">
      <c r="B28" s="90" t="s">
        <v>34</v>
      </c>
      <c r="C28" s="322">
        <v>10994.64</v>
      </c>
      <c r="D28" s="126">
        <f t="shared" si="3"/>
        <v>0.23999999999978172</v>
      </c>
      <c r="E28" s="91">
        <f>D28*E16</f>
        <v>575.9999999994761</v>
      </c>
      <c r="F28" s="126">
        <v>5741.51</v>
      </c>
      <c r="G28" s="126">
        <f t="shared" si="0"/>
        <v>0.1000000000003638</v>
      </c>
      <c r="H28" s="91">
        <f>G28*H16</f>
        <v>240.00000000087311</v>
      </c>
      <c r="I28" s="126">
        <f t="shared" si="1"/>
        <v>0.41666666666856145</v>
      </c>
      <c r="J28" s="91">
        <f t="shared" si="4"/>
        <v>0.9230769230763022</v>
      </c>
      <c r="K28" s="117">
        <f t="shared" si="2"/>
        <v>623.9999999998522</v>
      </c>
    </row>
    <row r="29" spans="2:11" ht="12.75">
      <c r="B29" s="90" t="s">
        <v>35</v>
      </c>
      <c r="C29" s="322">
        <v>10994.88</v>
      </c>
      <c r="D29" s="126">
        <f t="shared" si="3"/>
        <v>0.23999999999978172</v>
      </c>
      <c r="E29" s="91">
        <f>D29*E16</f>
        <v>575.9999999994761</v>
      </c>
      <c r="F29" s="126">
        <v>5741.6</v>
      </c>
      <c r="G29" s="126">
        <f t="shared" si="0"/>
        <v>0.09000000000014552</v>
      </c>
      <c r="H29" s="91">
        <f>G29*H16</f>
        <v>216.00000000034925</v>
      </c>
      <c r="I29" s="126">
        <f t="shared" si="1"/>
        <v>0.3750000000009474</v>
      </c>
      <c r="J29" s="91">
        <f t="shared" si="4"/>
        <v>0.9363291775687529</v>
      </c>
      <c r="K29" s="117">
        <f t="shared" si="2"/>
        <v>615.1682696624944</v>
      </c>
    </row>
    <row r="30" spans="2:11" ht="12.75">
      <c r="B30" s="90" t="s">
        <v>36</v>
      </c>
      <c r="C30" s="322">
        <v>10995.1</v>
      </c>
      <c r="D30" s="126">
        <f t="shared" si="3"/>
        <v>0.22000000000116415</v>
      </c>
      <c r="E30" s="91">
        <f>D30*E16</f>
        <v>528.000000002794</v>
      </c>
      <c r="F30" s="126">
        <v>5741.68</v>
      </c>
      <c r="G30" s="126">
        <f t="shared" si="0"/>
        <v>0.07999999999992724</v>
      </c>
      <c r="H30" s="91">
        <f>G30*H16</f>
        <v>191.99999999982538</v>
      </c>
      <c r="I30" s="126">
        <f t="shared" si="1"/>
        <v>0.3636363636341087</v>
      </c>
      <c r="J30" s="91">
        <f t="shared" si="4"/>
        <v>0.9397934234891177</v>
      </c>
      <c r="K30" s="117">
        <f t="shared" si="2"/>
        <v>561.8255957171081</v>
      </c>
    </row>
    <row r="31" spans="2:11" ht="12.75">
      <c r="B31" s="90" t="s">
        <v>37</v>
      </c>
      <c r="C31" s="322">
        <v>10995.33</v>
      </c>
      <c r="D31" s="126">
        <f t="shared" si="3"/>
        <v>0.22999999999956344</v>
      </c>
      <c r="E31" s="91">
        <f>D31*E16</f>
        <v>551.9999999989523</v>
      </c>
      <c r="F31" s="126">
        <v>5741.76</v>
      </c>
      <c r="G31" s="126">
        <f t="shared" si="0"/>
        <v>0.07999999999992724</v>
      </c>
      <c r="H31" s="91">
        <f>G31*H16</f>
        <v>191.99999999982538</v>
      </c>
      <c r="I31" s="126">
        <f t="shared" si="1"/>
        <v>0.3478260869568656</v>
      </c>
      <c r="J31" s="91">
        <f t="shared" si="4"/>
        <v>0.9444967967060584</v>
      </c>
      <c r="K31" s="117">
        <f t="shared" si="2"/>
        <v>584.4381917694772</v>
      </c>
    </row>
    <row r="32" spans="2:11" ht="12.75">
      <c r="B32" s="90" t="s">
        <v>38</v>
      </c>
      <c r="C32" s="322">
        <v>10995.55</v>
      </c>
      <c r="D32" s="126">
        <f t="shared" si="3"/>
        <v>0.21999999999934516</v>
      </c>
      <c r="E32" s="91">
        <f>D32*E16</f>
        <v>527.9999999984284</v>
      </c>
      <c r="F32" s="126">
        <v>5741.84</v>
      </c>
      <c r="G32" s="126">
        <f t="shared" si="0"/>
        <v>0.07999999999992724</v>
      </c>
      <c r="H32" s="91">
        <f>G32*H16</f>
        <v>191.99999999982538</v>
      </c>
      <c r="I32" s="126">
        <f t="shared" si="1"/>
        <v>0.36363636363711527</v>
      </c>
      <c r="J32" s="91">
        <f t="shared" si="4"/>
        <v>0.9397934234882102</v>
      </c>
      <c r="K32" s="117">
        <f t="shared" si="2"/>
        <v>561.8255957130053</v>
      </c>
    </row>
    <row r="33" spans="2:11" ht="12.75">
      <c r="B33" s="90" t="s">
        <v>39</v>
      </c>
      <c r="C33" s="322">
        <v>10995.77</v>
      </c>
      <c r="D33" s="126">
        <f t="shared" si="3"/>
        <v>0.22000000000116415</v>
      </c>
      <c r="E33" s="91">
        <f>D33*E16</f>
        <v>528.000000002794</v>
      </c>
      <c r="F33" s="126">
        <v>5741.93</v>
      </c>
      <c r="G33" s="126">
        <f t="shared" si="0"/>
        <v>0.09000000000014552</v>
      </c>
      <c r="H33" s="91">
        <f>G33*H16</f>
        <v>216.00000000034925</v>
      </c>
      <c r="I33" s="126">
        <f t="shared" si="1"/>
        <v>0.4090909090894058</v>
      </c>
      <c r="J33" s="91">
        <f t="shared" si="4"/>
        <v>0.9255469562061643</v>
      </c>
      <c r="K33" s="117">
        <f t="shared" si="2"/>
        <v>570.4734875549444</v>
      </c>
    </row>
    <row r="34" spans="2:11" ht="12.75">
      <c r="B34" s="90" t="s">
        <v>40</v>
      </c>
      <c r="C34" s="322">
        <v>10995.99</v>
      </c>
      <c r="D34" s="126">
        <f t="shared" si="3"/>
        <v>0.21999999999934516</v>
      </c>
      <c r="E34" s="91">
        <f>D34*E16</f>
        <v>527.9999999984284</v>
      </c>
      <c r="F34" s="126">
        <v>5742.01</v>
      </c>
      <c r="G34" s="126">
        <f t="shared" si="0"/>
        <v>0.07999999999992724</v>
      </c>
      <c r="H34" s="91">
        <f>G34*H16</f>
        <v>191.99999999982538</v>
      </c>
      <c r="I34" s="126">
        <f t="shared" si="1"/>
        <v>0.36363636363711527</v>
      </c>
      <c r="J34" s="91">
        <f t="shared" si="4"/>
        <v>0.9397934234882102</v>
      </c>
      <c r="K34" s="117">
        <f t="shared" si="2"/>
        <v>561.8255957130053</v>
      </c>
    </row>
    <row r="35" spans="2:11" ht="12.75">
      <c r="B35" s="90" t="s">
        <v>41</v>
      </c>
      <c r="C35" s="322">
        <v>10996.19</v>
      </c>
      <c r="D35" s="126">
        <f t="shared" si="3"/>
        <v>0.2000000000007276</v>
      </c>
      <c r="E35" s="91">
        <f>D35*E16</f>
        <v>480.00000000174623</v>
      </c>
      <c r="F35" s="126">
        <v>5742.09</v>
      </c>
      <c r="G35" s="126">
        <f t="shared" si="0"/>
        <v>0.07999999999992724</v>
      </c>
      <c r="H35" s="91">
        <f>G35*H16</f>
        <v>191.99999999982538</v>
      </c>
      <c r="I35" s="126">
        <f t="shared" si="1"/>
        <v>0.39999999999818103</v>
      </c>
      <c r="J35" s="91">
        <f t="shared" si="4"/>
        <v>0.9284766908858417</v>
      </c>
      <c r="K35" s="117">
        <f t="shared" si="2"/>
        <v>516.9758214864688</v>
      </c>
    </row>
    <row r="36" spans="2:11" ht="12.75">
      <c r="B36" s="90" t="s">
        <v>42</v>
      </c>
      <c r="C36" s="322">
        <v>10996.39</v>
      </c>
      <c r="D36" s="126">
        <f t="shared" si="3"/>
        <v>0.1999999999989086</v>
      </c>
      <c r="E36" s="91">
        <f>D36*E16</f>
        <v>479.99999999738066</v>
      </c>
      <c r="F36" s="126">
        <v>5742.17</v>
      </c>
      <c r="G36" s="126">
        <f t="shared" si="0"/>
        <v>0.07999999999992724</v>
      </c>
      <c r="H36" s="91">
        <f>G36*H16</f>
        <v>191.99999999982538</v>
      </c>
      <c r="I36" s="126">
        <f t="shared" si="1"/>
        <v>0.400000000001819</v>
      </c>
      <c r="J36" s="91">
        <f t="shared" si="4"/>
        <v>0.928476690884677</v>
      </c>
      <c r="K36" s="117">
        <f t="shared" si="2"/>
        <v>516.9758214824155</v>
      </c>
    </row>
    <row r="37" spans="2:11" ht="12.75">
      <c r="B37" s="90" t="s">
        <v>43</v>
      </c>
      <c r="C37" s="322">
        <v>10996.61</v>
      </c>
      <c r="D37" s="126">
        <f t="shared" si="3"/>
        <v>0.22000000000116415</v>
      </c>
      <c r="E37" s="91">
        <f>D37*E16</f>
        <v>528.000000002794</v>
      </c>
      <c r="F37" s="126">
        <v>5742.25</v>
      </c>
      <c r="G37" s="126">
        <f t="shared" si="0"/>
        <v>0.07999999999992724</v>
      </c>
      <c r="H37" s="91">
        <f>G37*H16</f>
        <v>191.99999999982538</v>
      </c>
      <c r="I37" s="126">
        <f t="shared" si="1"/>
        <v>0.3636363636341087</v>
      </c>
      <c r="J37" s="91">
        <f t="shared" si="4"/>
        <v>0.9397934234891177</v>
      </c>
      <c r="K37" s="117">
        <f t="shared" si="2"/>
        <v>561.8255957171081</v>
      </c>
    </row>
    <row r="38" spans="2:11" ht="12.75">
      <c r="B38" s="90" t="s">
        <v>44</v>
      </c>
      <c r="C38" s="322">
        <v>10996.9</v>
      </c>
      <c r="D38" s="126">
        <f t="shared" si="3"/>
        <v>0.2899999999990541</v>
      </c>
      <c r="E38" s="91">
        <f>D38*E16</f>
        <v>695.9999999977299</v>
      </c>
      <c r="F38" s="126">
        <v>5742.35</v>
      </c>
      <c r="G38" s="126">
        <f t="shared" si="0"/>
        <v>0.1000000000003638</v>
      </c>
      <c r="H38" s="91">
        <f>G38*H16</f>
        <v>240.00000000087311</v>
      </c>
      <c r="I38" s="126">
        <f t="shared" si="1"/>
        <v>0.3448275862092757</v>
      </c>
      <c r="J38" s="91">
        <f t="shared" si="4"/>
        <v>0.945372981625579</v>
      </c>
      <c r="K38" s="117">
        <f t="shared" si="2"/>
        <v>736.217359206681</v>
      </c>
    </row>
    <row r="39" spans="2:11" ht="12.75">
      <c r="B39" s="90" t="s">
        <v>45</v>
      </c>
      <c r="C39" s="322">
        <v>10997.23</v>
      </c>
      <c r="D39" s="126">
        <f t="shared" si="3"/>
        <v>0.32999999999992724</v>
      </c>
      <c r="E39" s="91">
        <f>D39*E16</f>
        <v>791.9999999998254</v>
      </c>
      <c r="F39" s="126">
        <v>5742.45</v>
      </c>
      <c r="G39" s="126">
        <f t="shared" si="0"/>
        <v>0.0999999999994543</v>
      </c>
      <c r="H39" s="91">
        <f>G39*H16</f>
        <v>239.99999999869033</v>
      </c>
      <c r="I39" s="126">
        <f t="shared" si="1"/>
        <v>0.3030303030287162</v>
      </c>
      <c r="J39" s="91">
        <f t="shared" si="4"/>
        <v>0.957024404433895</v>
      </c>
      <c r="K39" s="117">
        <f t="shared" si="2"/>
        <v>827.5651031786531</v>
      </c>
    </row>
    <row r="40" spans="2:11" ht="12.75">
      <c r="B40" s="90" t="s">
        <v>46</v>
      </c>
      <c r="C40" s="322">
        <v>10997.58</v>
      </c>
      <c r="D40" s="126">
        <f t="shared" si="3"/>
        <v>0.3500000000003638</v>
      </c>
      <c r="E40" s="91">
        <f>D40*E16</f>
        <v>840.0000000008731</v>
      </c>
      <c r="F40" s="126">
        <v>5742.55</v>
      </c>
      <c r="G40" s="126">
        <f t="shared" si="0"/>
        <v>0.1000000000003638</v>
      </c>
      <c r="H40" s="91">
        <f>G40*H16</f>
        <v>240.00000000087311</v>
      </c>
      <c r="I40" s="126">
        <f t="shared" si="1"/>
        <v>0.28571428571502816</v>
      </c>
      <c r="J40" s="91">
        <f t="shared" si="4"/>
        <v>0.9615239476406345</v>
      </c>
      <c r="K40" s="117">
        <f t="shared" si="2"/>
        <v>873.6131867147417</v>
      </c>
    </row>
    <row r="41" spans="2:11" ht="12.75">
      <c r="B41" s="90" t="s">
        <v>47</v>
      </c>
      <c r="C41" s="322">
        <v>10997.93</v>
      </c>
      <c r="D41" s="126">
        <f t="shared" si="3"/>
        <v>0.3500000000003638</v>
      </c>
      <c r="E41" s="91">
        <f>D41*E16</f>
        <v>840.0000000008731</v>
      </c>
      <c r="F41" s="126">
        <v>5742.66</v>
      </c>
      <c r="G41" s="126">
        <f t="shared" si="0"/>
        <v>0.10999999999967258</v>
      </c>
      <c r="H41" s="91">
        <f>G41*H16</f>
        <v>263.9999999992142</v>
      </c>
      <c r="I41" s="126">
        <f t="shared" si="1"/>
        <v>0.3142857142844521</v>
      </c>
      <c r="J41" s="91">
        <f t="shared" si="4"/>
        <v>0.9539937169016</v>
      </c>
      <c r="K41" s="117">
        <f t="shared" si="2"/>
        <v>880.508943737116</v>
      </c>
    </row>
    <row r="42" spans="2:11" ht="12.75">
      <c r="B42" s="90" t="s">
        <v>48</v>
      </c>
      <c r="C42" s="322">
        <v>10998.27</v>
      </c>
      <c r="D42" s="126">
        <f t="shared" si="3"/>
        <v>0.3400000000001455</v>
      </c>
      <c r="E42" s="91">
        <f>D42*E16</f>
        <v>816.0000000003492</v>
      </c>
      <c r="F42" s="126">
        <v>5742.77</v>
      </c>
      <c r="G42" s="126">
        <f t="shared" si="0"/>
        <v>0.11000000000058208</v>
      </c>
      <c r="H42" s="91">
        <f>G42*H16</f>
        <v>264.000000001397</v>
      </c>
      <c r="I42" s="126">
        <f t="shared" si="1"/>
        <v>0.3235294117662794</v>
      </c>
      <c r="J42" s="91">
        <f t="shared" si="4"/>
        <v>0.9514445185539729</v>
      </c>
      <c r="K42" s="117">
        <f t="shared" si="2"/>
        <v>857.6432824906329</v>
      </c>
    </row>
    <row r="43" spans="2:11" ht="12.75">
      <c r="B43" s="90" t="s">
        <v>49</v>
      </c>
      <c r="C43" s="322">
        <v>10998.55</v>
      </c>
      <c r="D43" s="126">
        <f t="shared" si="3"/>
        <v>0.27999999999883585</v>
      </c>
      <c r="E43" s="91">
        <f>D43*E16</f>
        <v>671.999999997206</v>
      </c>
      <c r="F43" s="336">
        <v>5742.87</v>
      </c>
      <c r="G43" s="126">
        <f t="shared" si="0"/>
        <v>0.0999999999994543</v>
      </c>
      <c r="H43" s="91">
        <f>G43*H16</f>
        <v>239.99999999869033</v>
      </c>
      <c r="I43" s="126">
        <f t="shared" si="1"/>
        <v>0.35714285714239313</v>
      </c>
      <c r="J43" s="91">
        <f t="shared" si="4"/>
        <v>0.9417419115949759</v>
      </c>
      <c r="K43" s="117">
        <f t="shared" si="2"/>
        <v>713.5712998682166</v>
      </c>
    </row>
    <row r="44" spans="2:11" ht="13.5" thickBot="1">
      <c r="B44" s="93" t="s">
        <v>50</v>
      </c>
      <c r="C44" s="351">
        <v>10998.79</v>
      </c>
      <c r="D44" s="151">
        <f t="shared" si="3"/>
        <v>0.2400000000016007</v>
      </c>
      <c r="E44" s="94">
        <f>D44*E16</f>
        <v>576.0000000038417</v>
      </c>
      <c r="F44" s="198">
        <v>5742.97</v>
      </c>
      <c r="G44" s="151">
        <f t="shared" si="0"/>
        <v>0.1000000000003638</v>
      </c>
      <c r="H44" s="94">
        <f>G44*H16</f>
        <v>240.00000000087311</v>
      </c>
      <c r="I44" s="151">
        <f t="shared" si="1"/>
        <v>0.4166666666654035</v>
      </c>
      <c r="J44" s="94">
        <f t="shared" si="4"/>
        <v>0.923076923077337</v>
      </c>
      <c r="K44" s="120">
        <f t="shared" si="2"/>
        <v>624.0000000038821</v>
      </c>
    </row>
    <row r="45" spans="2:11" ht="16.5" customHeight="1" thickBot="1">
      <c r="B45" s="415" t="s">
        <v>51</v>
      </c>
      <c r="C45" s="497"/>
      <c r="D45" s="497"/>
      <c r="E45" s="500"/>
      <c r="F45" s="446" t="s">
        <v>52</v>
      </c>
      <c r="G45" s="447"/>
      <c r="H45" s="447"/>
      <c r="I45" s="447"/>
      <c r="J45" s="448"/>
      <c r="K45" s="420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27" t="s">
        <v>63</v>
      </c>
      <c r="C48" s="507">
        <f>SUM(E21:E28)</f>
        <v>3647.999999996682</v>
      </c>
      <c r="D48" s="507"/>
      <c r="E48" s="118">
        <f>SUM(H21:H28)</f>
        <v>1800</v>
      </c>
      <c r="F48" s="128">
        <f>C48/8</f>
        <v>455.99999999958527</v>
      </c>
      <c r="G48" s="128">
        <f>E48/8</f>
        <v>225</v>
      </c>
      <c r="H48" s="510">
        <f>F48/K48</f>
        <v>508.4889379324016</v>
      </c>
      <c r="I48" s="510"/>
      <c r="J48" s="526"/>
      <c r="K48" s="136">
        <f>COS(ATAN(G48/F48))</f>
        <v>0.8967746709569635</v>
      </c>
    </row>
    <row r="49" spans="2:11" ht="12.75">
      <c r="B49" s="129" t="s">
        <v>60</v>
      </c>
      <c r="C49" s="509">
        <f>SUM(E29:E36)</f>
        <v>4200</v>
      </c>
      <c r="D49" s="509"/>
      <c r="E49" s="106">
        <f>SUM(H29:H36)</f>
        <v>1583.9999999996508</v>
      </c>
      <c r="F49" s="130">
        <f>C49/8</f>
        <v>525</v>
      </c>
      <c r="G49" s="130">
        <f>E49/8</f>
        <v>197.99999999995634</v>
      </c>
      <c r="H49" s="389">
        <f>F49/K49</f>
        <v>561.0962484280061</v>
      </c>
      <c r="I49" s="389"/>
      <c r="J49" s="529"/>
      <c r="K49" s="137">
        <f>COS(ATAN(G49/F49))</f>
        <v>0.9356683482929443</v>
      </c>
    </row>
    <row r="50" spans="2:11" ht="12.75">
      <c r="B50" s="90" t="s">
        <v>61</v>
      </c>
      <c r="C50" s="509">
        <f>SUM(E37:E44)</f>
        <v>5760.0000000034925</v>
      </c>
      <c r="D50" s="509"/>
      <c r="E50" s="106">
        <f>SUM(H37:H44)</f>
        <v>1920.0000000004366</v>
      </c>
      <c r="F50" s="130">
        <f>C50/8</f>
        <v>720.0000000004366</v>
      </c>
      <c r="G50" s="106">
        <f>E50/8</f>
        <v>240.00000000005457</v>
      </c>
      <c r="H50" s="389">
        <f>F50/K50</f>
        <v>758.9466384408424</v>
      </c>
      <c r="I50" s="389"/>
      <c r="J50" s="529"/>
      <c r="K50" s="137">
        <f>COS(ATAN(G50/F50))</f>
        <v>0.9486832980505497</v>
      </c>
    </row>
    <row r="51" spans="2:11" ht="13.5" thickBot="1">
      <c r="B51" s="93" t="s">
        <v>62</v>
      </c>
      <c r="C51" s="508">
        <f>SUM(E21:E44)</f>
        <v>13608.000000000175</v>
      </c>
      <c r="D51" s="508"/>
      <c r="E51" s="107">
        <f>SUM(H21:H44)</f>
        <v>5304.000000000087</v>
      </c>
      <c r="F51" s="131">
        <f>C51/24</f>
        <v>567.0000000000073</v>
      </c>
      <c r="G51" s="131">
        <f>E51/24</f>
        <v>221.00000000000364</v>
      </c>
      <c r="H51" s="399">
        <f>F51/K51</f>
        <v>608.5474509025651</v>
      </c>
      <c r="I51" s="399"/>
      <c r="J51" s="530"/>
      <c r="K51" s="138">
        <f>COS(ATAN(G51/F51))</f>
        <v>0.9317268508134627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1775.9999999994761</v>
      </c>
      <c r="D64" s="392"/>
      <c r="E64" s="96">
        <f>SUM(H20:H24)</f>
        <v>912.0000000002619</v>
      </c>
      <c r="F64" s="97">
        <f aca="true" t="shared" si="5" ref="F64:F69">C64/4</f>
        <v>443.99999999986903</v>
      </c>
      <c r="G64" s="98">
        <f aca="true" t="shared" si="6" ref="G64:G69">E64/4</f>
        <v>228.00000000006548</v>
      </c>
      <c r="H64" s="471">
        <f>F64/K64</f>
        <v>499.1192242339635</v>
      </c>
      <c r="I64" s="472"/>
      <c r="J64" s="473"/>
      <c r="K64" s="163">
        <f>COS(ATAN(G64/F64))</f>
        <v>0.8895670181434302</v>
      </c>
    </row>
    <row r="65" spans="2:11" s="99" customFormat="1" ht="12" customHeight="1">
      <c r="B65" s="129" t="s">
        <v>191</v>
      </c>
      <c r="C65" s="396">
        <f>SUM(E25:E28)</f>
        <v>1871.999999997206</v>
      </c>
      <c r="D65" s="388"/>
      <c r="E65" s="100">
        <f>SUM(H25:H28)</f>
        <v>887.9999999997381</v>
      </c>
      <c r="F65" s="97">
        <f t="shared" si="5"/>
        <v>467.9999999993015</v>
      </c>
      <c r="G65" s="98">
        <f t="shared" si="6"/>
        <v>221.99999999993452</v>
      </c>
      <c r="H65" s="389">
        <f aca="true" t="shared" si="7" ref="H65:H70">F65/K65</f>
        <v>517.9845557536606</v>
      </c>
      <c r="I65" s="389"/>
      <c r="J65" s="390"/>
      <c r="K65" s="163">
        <f aca="true" t="shared" si="8" ref="K65:K70">COS(ATAN(G65/F65))</f>
        <v>0.9035018415141118</v>
      </c>
    </row>
    <row r="66" spans="2:11" s="99" customFormat="1" ht="12" customHeight="1">
      <c r="B66" s="129" t="s">
        <v>192</v>
      </c>
      <c r="C66" s="396">
        <f>SUM(E29:E32)</f>
        <v>2183.9999999996508</v>
      </c>
      <c r="D66" s="388"/>
      <c r="E66" s="100">
        <f>SUM(H29:H32)</f>
        <v>791.9999999998254</v>
      </c>
      <c r="F66" s="97">
        <f t="shared" si="5"/>
        <v>545.9999999999127</v>
      </c>
      <c r="G66" s="98">
        <f t="shared" si="6"/>
        <v>197.99999999995634</v>
      </c>
      <c r="H66" s="389">
        <f t="shared" si="7"/>
        <v>580.792561935746</v>
      </c>
      <c r="I66" s="389"/>
      <c r="J66" s="390"/>
      <c r="K66" s="163">
        <f t="shared" si="8"/>
        <v>0.9400946840299197</v>
      </c>
    </row>
    <row r="67" spans="2:11" s="99" customFormat="1" ht="12" customHeight="1">
      <c r="B67" s="129" t="s">
        <v>193</v>
      </c>
      <c r="C67" s="396">
        <f>SUM(E33:E36)</f>
        <v>2016.0000000003492</v>
      </c>
      <c r="D67" s="388"/>
      <c r="E67" s="100">
        <f>SUM(H33:H36)</f>
        <v>791.9999999998254</v>
      </c>
      <c r="F67" s="97">
        <f t="shared" si="5"/>
        <v>504.0000000000873</v>
      </c>
      <c r="G67" s="98">
        <f t="shared" si="6"/>
        <v>197.99999999995634</v>
      </c>
      <c r="H67" s="389">
        <f t="shared" si="7"/>
        <v>541.4979224337529</v>
      </c>
      <c r="I67" s="389"/>
      <c r="J67" s="390"/>
      <c r="K67" s="163">
        <f t="shared" si="8"/>
        <v>0.9307514934403961</v>
      </c>
    </row>
    <row r="68" spans="2:11" s="99" customFormat="1" ht="12" customHeight="1">
      <c r="B68" s="129" t="s">
        <v>194</v>
      </c>
      <c r="C68" s="396">
        <f>SUM(E37:E40)</f>
        <v>2856.0000000012224</v>
      </c>
      <c r="D68" s="388"/>
      <c r="E68" s="100">
        <f>SUM(H37:H40)</f>
        <v>912.0000000002619</v>
      </c>
      <c r="F68" s="97">
        <f t="shared" si="5"/>
        <v>714.0000000003056</v>
      </c>
      <c r="G68" s="98">
        <f t="shared" si="6"/>
        <v>228.00000000006548</v>
      </c>
      <c r="H68" s="389">
        <f t="shared" si="7"/>
        <v>749.5198463019284</v>
      </c>
      <c r="I68" s="389"/>
      <c r="J68" s="390"/>
      <c r="K68" s="163">
        <f t="shared" si="8"/>
        <v>0.9526098655334146</v>
      </c>
    </row>
    <row r="69" spans="2:11" s="99" customFormat="1" ht="12" customHeight="1">
      <c r="B69" s="90" t="s">
        <v>195</v>
      </c>
      <c r="C69" s="396">
        <f>SUM(E41:E44)</f>
        <v>2904.00000000227</v>
      </c>
      <c r="D69" s="388"/>
      <c r="E69" s="100">
        <f>SUM(H41:H44)</f>
        <v>1008.0000000001746</v>
      </c>
      <c r="F69" s="97">
        <f t="shared" si="5"/>
        <v>726.0000000005675</v>
      </c>
      <c r="G69" s="98">
        <f t="shared" si="6"/>
        <v>252.00000000004366</v>
      </c>
      <c r="H69" s="389">
        <f t="shared" si="7"/>
        <v>768.4920298876535</v>
      </c>
      <c r="I69" s="389"/>
      <c r="J69" s="390"/>
      <c r="K69" s="163">
        <f t="shared" si="8"/>
        <v>0.9447072601477755</v>
      </c>
    </row>
    <row r="70" spans="2:11" s="273" customFormat="1" ht="18.75" customHeight="1" thickBot="1">
      <c r="B70" s="268" t="s">
        <v>62</v>
      </c>
      <c r="C70" s="459">
        <f>SUM(C64:D69)</f>
        <v>13608.000000000175</v>
      </c>
      <c r="D70" s="460"/>
      <c r="E70" s="269">
        <f>SUM(E64:E69)</f>
        <v>5304.000000000087</v>
      </c>
      <c r="F70" s="278">
        <f>C70/24</f>
        <v>567.0000000000073</v>
      </c>
      <c r="G70" s="279">
        <f>E70/24</f>
        <v>221.00000000000364</v>
      </c>
      <c r="H70" s="461">
        <f t="shared" si="7"/>
        <v>608.5474509025651</v>
      </c>
      <c r="I70" s="462"/>
      <c r="J70" s="463"/>
      <c r="K70" s="272">
        <f t="shared" si="8"/>
        <v>0.9317268508134627</v>
      </c>
    </row>
  </sheetData>
  <sheetProtection/>
  <mergeCells count="48">
    <mergeCell ref="H48:J48"/>
    <mergeCell ref="K45:K47"/>
    <mergeCell ref="I13:I19"/>
    <mergeCell ref="J13:J19"/>
    <mergeCell ref="K13:K19"/>
    <mergeCell ref="H46:J47"/>
    <mergeCell ref="F45:J45"/>
    <mergeCell ref="F46:F47"/>
    <mergeCell ref="B13:B19"/>
    <mergeCell ref="C46:D47"/>
    <mergeCell ref="B46:B47"/>
    <mergeCell ref="B45:E45"/>
    <mergeCell ref="E46:E47"/>
    <mergeCell ref="C51:D51"/>
    <mergeCell ref="C50:D50"/>
    <mergeCell ref="C49:D49"/>
    <mergeCell ref="C48:D48"/>
    <mergeCell ref="B55:D55"/>
    <mergeCell ref="F55:G55"/>
    <mergeCell ref="B57:D57"/>
    <mergeCell ref="F57:G57"/>
    <mergeCell ref="G46:G47"/>
    <mergeCell ref="H49:J49"/>
    <mergeCell ref="H50:J50"/>
    <mergeCell ref="H51:J51"/>
    <mergeCell ref="B61:B63"/>
    <mergeCell ref="C61:D63"/>
    <mergeCell ref="E61:E63"/>
    <mergeCell ref="F61:F63"/>
    <mergeCell ref="G61:G63"/>
    <mergeCell ref="H61:J63"/>
    <mergeCell ref="B60:E60"/>
    <mergeCell ref="F60:J60"/>
    <mergeCell ref="K60:K63"/>
    <mergeCell ref="C66:D66"/>
    <mergeCell ref="H66:J66"/>
    <mergeCell ref="C67:D67"/>
    <mergeCell ref="H67:J67"/>
    <mergeCell ref="C64:D64"/>
    <mergeCell ref="H64:J64"/>
    <mergeCell ref="C65:D65"/>
    <mergeCell ref="H65:J65"/>
    <mergeCell ref="C70:D70"/>
    <mergeCell ref="H70:J70"/>
    <mergeCell ref="C68:D68"/>
    <mergeCell ref="H68:J68"/>
    <mergeCell ref="C69:D69"/>
    <mergeCell ref="H69:J69"/>
  </mergeCells>
  <printOptions/>
  <pageMargins left="0.75" right="0.06" top="0.82" bottom="0.42" header="0.5" footer="0.5"/>
  <pageSetup horizontalDpi="360" verticalDpi="360" orientation="portrait" paperSize="9" scale="99" r:id="rId1"/>
  <rowBreaks count="1" manualBreakCount="1">
    <brk id="58" min="1" max="1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9.28125" style="0" customWidth="1"/>
    <col min="6" max="6" width="8.57421875" style="0" customWidth="1"/>
    <col min="7" max="7" width="9.28125" style="0" customWidth="1"/>
    <col min="8" max="8" width="5.00390625" style="0" customWidth="1"/>
    <col min="9" max="9" width="4.8515625" style="0" customWidth="1"/>
    <col min="11" max="11" width="8.8515625" style="0" customWidth="1"/>
  </cols>
  <sheetData>
    <row r="2" spans="6:12" ht="13.5" customHeight="1">
      <c r="F2" t="s">
        <v>6</v>
      </c>
      <c r="H2" s="1">
        <v>47</v>
      </c>
      <c r="L2" s="52" t="s">
        <v>114</v>
      </c>
    </row>
    <row r="3" spans="6:12" ht="13.5" customHeight="1">
      <c r="F3" t="s">
        <v>3</v>
      </c>
      <c r="H3" s="1" t="s">
        <v>109</v>
      </c>
      <c r="L3" s="52" t="s">
        <v>115</v>
      </c>
    </row>
    <row r="4" spans="6:12" ht="13.5" customHeight="1">
      <c r="F4" t="s">
        <v>4</v>
      </c>
      <c r="H4" s="1">
        <v>105</v>
      </c>
      <c r="L4" s="52" t="s">
        <v>116</v>
      </c>
    </row>
    <row r="5" spans="6:8" ht="13.5" customHeight="1">
      <c r="F5" t="s">
        <v>5</v>
      </c>
      <c r="H5" s="1">
        <v>428</v>
      </c>
    </row>
    <row r="6" ht="13.5" customHeight="1"/>
    <row r="7" ht="12.75">
      <c r="E7" s="1" t="s">
        <v>2</v>
      </c>
    </row>
    <row r="8" ht="12.75">
      <c r="B8" t="s">
        <v>0</v>
      </c>
    </row>
    <row r="9" spans="1:5" ht="12.75">
      <c r="A9" s="2"/>
      <c r="B9" t="s">
        <v>159</v>
      </c>
      <c r="E9" t="s">
        <v>160</v>
      </c>
    </row>
    <row r="11" ht="12.75">
      <c r="D11" t="s">
        <v>7</v>
      </c>
    </row>
    <row r="12" ht="13.5" thickBot="1">
      <c r="A12" t="s">
        <v>122</v>
      </c>
    </row>
    <row r="13" spans="1:12" ht="13.5" customHeight="1">
      <c r="A13" s="417" t="s">
        <v>25</v>
      </c>
      <c r="B13" s="17" t="s">
        <v>9</v>
      </c>
      <c r="C13" s="4"/>
      <c r="D13" s="63" t="s">
        <v>123</v>
      </c>
      <c r="E13" s="3" t="s">
        <v>16</v>
      </c>
      <c r="F13" s="4"/>
      <c r="G13" s="63" t="s">
        <v>124</v>
      </c>
      <c r="H13" s="395" t="s">
        <v>20</v>
      </c>
      <c r="I13" s="395" t="s">
        <v>21</v>
      </c>
      <c r="J13" s="385" t="s">
        <v>24</v>
      </c>
      <c r="K13" s="413" t="s">
        <v>111</v>
      </c>
      <c r="L13" s="474" t="s">
        <v>113</v>
      </c>
    </row>
    <row r="14" spans="1:12" ht="12.75">
      <c r="A14" s="420"/>
      <c r="B14" s="9" t="s">
        <v>10</v>
      </c>
      <c r="C14" s="7"/>
      <c r="D14" s="8"/>
      <c r="E14" s="6" t="s">
        <v>17</v>
      </c>
      <c r="F14" s="7"/>
      <c r="G14" s="8"/>
      <c r="H14" s="383"/>
      <c r="I14" s="383"/>
      <c r="J14" s="386"/>
      <c r="K14" s="475"/>
      <c r="L14" s="515"/>
    </row>
    <row r="15" spans="1:12" ht="12.75">
      <c r="A15" s="420"/>
      <c r="B15" s="9" t="s">
        <v>11</v>
      </c>
      <c r="C15" s="9"/>
      <c r="D15" s="8"/>
      <c r="E15" s="6" t="s">
        <v>18</v>
      </c>
      <c r="F15" s="7"/>
      <c r="G15" s="8"/>
      <c r="H15" s="383"/>
      <c r="I15" s="383"/>
      <c r="J15" s="386"/>
      <c r="K15" s="475"/>
      <c r="L15" s="515"/>
    </row>
    <row r="16" spans="1:12" ht="12.75">
      <c r="A16" s="420"/>
      <c r="B16" s="23" t="s">
        <v>64</v>
      </c>
      <c r="C16" s="24"/>
      <c r="D16" s="31">
        <v>200</v>
      </c>
      <c r="E16" s="6" t="s">
        <v>19</v>
      </c>
      <c r="F16" s="7"/>
      <c r="G16" s="56">
        <v>200</v>
      </c>
      <c r="H16" s="383"/>
      <c r="I16" s="383"/>
      <c r="J16" s="386"/>
      <c r="K16" s="475"/>
      <c r="L16" s="515"/>
    </row>
    <row r="17" spans="1:12" ht="12.75">
      <c r="A17" s="420"/>
      <c r="B17" s="18" t="s">
        <v>12</v>
      </c>
      <c r="C17" s="20" t="s">
        <v>14</v>
      </c>
      <c r="D17" s="20" t="s">
        <v>22</v>
      </c>
      <c r="E17" s="20" t="s">
        <v>12</v>
      </c>
      <c r="F17" s="20" t="s">
        <v>14</v>
      </c>
      <c r="G17" s="20" t="s">
        <v>22</v>
      </c>
      <c r="H17" s="477"/>
      <c r="I17" s="383"/>
      <c r="J17" s="386"/>
      <c r="K17" s="475"/>
      <c r="L17" s="515"/>
    </row>
    <row r="18" spans="1:12" ht="12.75">
      <c r="A18" s="420"/>
      <c r="B18" s="19" t="s">
        <v>13</v>
      </c>
      <c r="C18" s="21" t="s">
        <v>12</v>
      </c>
      <c r="D18" s="21" t="s">
        <v>23</v>
      </c>
      <c r="E18" s="21" t="s">
        <v>13</v>
      </c>
      <c r="F18" s="21" t="s">
        <v>12</v>
      </c>
      <c r="G18" s="21" t="s">
        <v>23</v>
      </c>
      <c r="H18" s="477"/>
      <c r="I18" s="383"/>
      <c r="J18" s="386"/>
      <c r="K18" s="475"/>
      <c r="L18" s="48" t="s">
        <v>112</v>
      </c>
    </row>
    <row r="19" spans="1:12" ht="13.5" thickBot="1">
      <c r="A19" s="420"/>
      <c r="B19" s="12"/>
      <c r="C19" s="11"/>
      <c r="D19" s="21" t="s">
        <v>15</v>
      </c>
      <c r="E19" s="11"/>
      <c r="F19" s="11"/>
      <c r="G19" s="21" t="s">
        <v>15</v>
      </c>
      <c r="H19" s="477"/>
      <c r="I19" s="383"/>
      <c r="J19" s="386"/>
      <c r="K19" s="475"/>
      <c r="L19" s="40"/>
    </row>
    <row r="20" spans="1:12" ht="12.75">
      <c r="A20" s="84" t="s">
        <v>26</v>
      </c>
      <c r="B20" s="85"/>
      <c r="C20" s="85"/>
      <c r="D20" s="118"/>
      <c r="E20" s="85"/>
      <c r="F20" s="85"/>
      <c r="G20" s="85"/>
      <c r="H20" s="85"/>
      <c r="I20" s="85"/>
      <c r="J20" s="85"/>
      <c r="K20" s="85"/>
      <c r="L20" s="87"/>
    </row>
    <row r="21" spans="1:12" ht="12.75">
      <c r="A21" s="90" t="s">
        <v>27</v>
      </c>
      <c r="B21" s="91"/>
      <c r="C21" s="91">
        <f>B21-B20</f>
        <v>0</v>
      </c>
      <c r="D21" s="91">
        <f>C21*D16</f>
        <v>0</v>
      </c>
      <c r="E21" s="91"/>
      <c r="F21" s="91">
        <f aca="true" t="shared" si="0" ref="F21:F44">E21-E20</f>
        <v>0</v>
      </c>
      <c r="G21" s="91">
        <f>F21*G16</f>
        <v>0</v>
      </c>
      <c r="H21" s="91" t="e">
        <f aca="true" t="shared" si="1" ref="H21:H44">G21/D21</f>
        <v>#DIV/0!</v>
      </c>
      <c r="I21" s="91" t="e">
        <f aca="true" t="shared" si="2" ref="I21:I44">COS(ATAN(H21))</f>
        <v>#DIV/0!</v>
      </c>
      <c r="J21" s="117" t="e">
        <f aca="true" t="shared" si="3" ref="J21:J44">D21/I21</f>
        <v>#DIV/0!</v>
      </c>
      <c r="K21" s="150">
        <f>SQRT(D21*D21+G21*G21)/(1.732*10)</f>
        <v>0</v>
      </c>
      <c r="L21" s="92" t="e">
        <f>K21/$L$19*100</f>
        <v>#DIV/0!</v>
      </c>
    </row>
    <row r="22" spans="1:12" ht="12.75">
      <c r="A22" s="90" t="s">
        <v>28</v>
      </c>
      <c r="B22" s="91"/>
      <c r="C22" s="91">
        <f>B22-B21</f>
        <v>0</v>
      </c>
      <c r="D22" s="91">
        <f>C22*D16</f>
        <v>0</v>
      </c>
      <c r="E22" s="91"/>
      <c r="F22" s="91">
        <f t="shared" si="0"/>
        <v>0</v>
      </c>
      <c r="G22" s="91">
        <f>F22*G16</f>
        <v>0</v>
      </c>
      <c r="H22" s="91" t="e">
        <f t="shared" si="1"/>
        <v>#DIV/0!</v>
      </c>
      <c r="I22" s="91" t="e">
        <f t="shared" si="2"/>
        <v>#DIV/0!</v>
      </c>
      <c r="J22" s="117" t="e">
        <f t="shared" si="3"/>
        <v>#DIV/0!</v>
      </c>
      <c r="K22" s="150">
        <f aca="true" t="shared" si="4" ref="K22:K44">SQRT(D22*D22+G22*G22)/(1.732*10)</f>
        <v>0</v>
      </c>
      <c r="L22" s="92" t="e">
        <f aca="true" t="shared" si="5" ref="L22:L45">K22/$L$19*100</f>
        <v>#DIV/0!</v>
      </c>
    </row>
    <row r="23" spans="1:12" ht="12.75">
      <c r="A23" s="90" t="s">
        <v>29</v>
      </c>
      <c r="B23" s="91"/>
      <c r="C23" s="91">
        <f aca="true" t="shared" si="6" ref="C23:C44">B23-B22</f>
        <v>0</v>
      </c>
      <c r="D23" s="91">
        <f>C23*D16</f>
        <v>0</v>
      </c>
      <c r="E23" s="91"/>
      <c r="F23" s="91">
        <f t="shared" si="0"/>
        <v>0</v>
      </c>
      <c r="G23" s="91">
        <f>F23*G16</f>
        <v>0</v>
      </c>
      <c r="H23" s="91" t="e">
        <f t="shared" si="1"/>
        <v>#DIV/0!</v>
      </c>
      <c r="I23" s="91" t="e">
        <f t="shared" si="2"/>
        <v>#DIV/0!</v>
      </c>
      <c r="J23" s="117" t="e">
        <f t="shared" si="3"/>
        <v>#DIV/0!</v>
      </c>
      <c r="K23" s="150">
        <f t="shared" si="4"/>
        <v>0</v>
      </c>
      <c r="L23" s="92" t="e">
        <f t="shared" si="5"/>
        <v>#DIV/0!</v>
      </c>
    </row>
    <row r="24" spans="1:12" ht="12.75">
      <c r="A24" s="90" t="s">
        <v>30</v>
      </c>
      <c r="B24" s="91"/>
      <c r="C24" s="91">
        <f t="shared" si="6"/>
        <v>0</v>
      </c>
      <c r="D24" s="91">
        <f>C24*D16</f>
        <v>0</v>
      </c>
      <c r="E24" s="91"/>
      <c r="F24" s="91">
        <f t="shared" si="0"/>
        <v>0</v>
      </c>
      <c r="G24" s="91">
        <f>F24*G16</f>
        <v>0</v>
      </c>
      <c r="H24" s="91" t="e">
        <f t="shared" si="1"/>
        <v>#DIV/0!</v>
      </c>
      <c r="I24" s="91" t="e">
        <f t="shared" si="2"/>
        <v>#DIV/0!</v>
      </c>
      <c r="J24" s="117" t="e">
        <f t="shared" si="3"/>
        <v>#DIV/0!</v>
      </c>
      <c r="K24" s="150">
        <f t="shared" si="4"/>
        <v>0</v>
      </c>
      <c r="L24" s="92" t="e">
        <f t="shared" si="5"/>
        <v>#DIV/0!</v>
      </c>
    </row>
    <row r="25" spans="1:12" ht="12.75">
      <c r="A25" s="90" t="s">
        <v>31</v>
      </c>
      <c r="B25" s="91"/>
      <c r="C25" s="91">
        <f t="shared" si="6"/>
        <v>0</v>
      </c>
      <c r="D25" s="91">
        <f>C25*D16</f>
        <v>0</v>
      </c>
      <c r="E25" s="91"/>
      <c r="F25" s="91">
        <f t="shared" si="0"/>
        <v>0</v>
      </c>
      <c r="G25" s="91">
        <f>F25*G16</f>
        <v>0</v>
      </c>
      <c r="H25" s="91" t="e">
        <f t="shared" si="1"/>
        <v>#DIV/0!</v>
      </c>
      <c r="I25" s="91" t="e">
        <f t="shared" si="2"/>
        <v>#DIV/0!</v>
      </c>
      <c r="J25" s="117" t="e">
        <f t="shared" si="3"/>
        <v>#DIV/0!</v>
      </c>
      <c r="K25" s="150">
        <f t="shared" si="4"/>
        <v>0</v>
      </c>
      <c r="L25" s="92" t="e">
        <f t="shared" si="5"/>
        <v>#DIV/0!</v>
      </c>
    </row>
    <row r="26" spans="1:12" ht="12.75">
      <c r="A26" s="90" t="s">
        <v>32</v>
      </c>
      <c r="B26" s="91"/>
      <c r="C26" s="91">
        <f t="shared" si="6"/>
        <v>0</v>
      </c>
      <c r="D26" s="91">
        <f>C26*D16</f>
        <v>0</v>
      </c>
      <c r="E26" s="91"/>
      <c r="F26" s="91">
        <f t="shared" si="0"/>
        <v>0</v>
      </c>
      <c r="G26" s="91">
        <f>F26*G16</f>
        <v>0</v>
      </c>
      <c r="H26" s="91" t="e">
        <f t="shared" si="1"/>
        <v>#DIV/0!</v>
      </c>
      <c r="I26" s="91" t="e">
        <f t="shared" si="2"/>
        <v>#DIV/0!</v>
      </c>
      <c r="J26" s="117" t="e">
        <f t="shared" si="3"/>
        <v>#DIV/0!</v>
      </c>
      <c r="K26" s="150">
        <f t="shared" si="4"/>
        <v>0</v>
      </c>
      <c r="L26" s="92" t="e">
        <f t="shared" si="5"/>
        <v>#DIV/0!</v>
      </c>
    </row>
    <row r="27" spans="1:12" ht="12.75">
      <c r="A27" s="90" t="s">
        <v>33</v>
      </c>
      <c r="B27" s="91"/>
      <c r="C27" s="91">
        <f t="shared" si="6"/>
        <v>0</v>
      </c>
      <c r="D27" s="91">
        <f>C27*D16</f>
        <v>0</v>
      </c>
      <c r="E27" s="91"/>
      <c r="F27" s="91">
        <f t="shared" si="0"/>
        <v>0</v>
      </c>
      <c r="G27" s="91">
        <f>F27*G16</f>
        <v>0</v>
      </c>
      <c r="H27" s="91" t="e">
        <f t="shared" si="1"/>
        <v>#DIV/0!</v>
      </c>
      <c r="I27" s="91" t="e">
        <f t="shared" si="2"/>
        <v>#DIV/0!</v>
      </c>
      <c r="J27" s="117" t="e">
        <f t="shared" si="3"/>
        <v>#DIV/0!</v>
      </c>
      <c r="K27" s="150">
        <f t="shared" si="4"/>
        <v>0</v>
      </c>
      <c r="L27" s="92" t="e">
        <f t="shared" si="5"/>
        <v>#DIV/0!</v>
      </c>
    </row>
    <row r="28" spans="1:12" ht="12.75">
      <c r="A28" s="90" t="s">
        <v>34</v>
      </c>
      <c r="B28" s="91"/>
      <c r="C28" s="91">
        <f t="shared" si="6"/>
        <v>0</v>
      </c>
      <c r="D28" s="91">
        <f>C28*D16</f>
        <v>0</v>
      </c>
      <c r="E28" s="91"/>
      <c r="F28" s="91">
        <f t="shared" si="0"/>
        <v>0</v>
      </c>
      <c r="G28" s="91">
        <f>F28*G16</f>
        <v>0</v>
      </c>
      <c r="H28" s="91" t="e">
        <f t="shared" si="1"/>
        <v>#DIV/0!</v>
      </c>
      <c r="I28" s="91" t="e">
        <f t="shared" si="2"/>
        <v>#DIV/0!</v>
      </c>
      <c r="J28" s="117" t="e">
        <f t="shared" si="3"/>
        <v>#DIV/0!</v>
      </c>
      <c r="K28" s="150">
        <f t="shared" si="4"/>
        <v>0</v>
      </c>
      <c r="L28" s="92" t="e">
        <f t="shared" si="5"/>
        <v>#DIV/0!</v>
      </c>
    </row>
    <row r="29" spans="1:12" ht="12.75">
      <c r="A29" s="90" t="s">
        <v>35</v>
      </c>
      <c r="B29" s="91"/>
      <c r="C29" s="91">
        <f t="shared" si="6"/>
        <v>0</v>
      </c>
      <c r="D29" s="91">
        <f>C29*D16</f>
        <v>0</v>
      </c>
      <c r="E29" s="91"/>
      <c r="F29" s="91">
        <f t="shared" si="0"/>
        <v>0</v>
      </c>
      <c r="G29" s="91">
        <f>F29*G16</f>
        <v>0</v>
      </c>
      <c r="H29" s="91" t="e">
        <f t="shared" si="1"/>
        <v>#DIV/0!</v>
      </c>
      <c r="I29" s="91" t="e">
        <f t="shared" si="2"/>
        <v>#DIV/0!</v>
      </c>
      <c r="J29" s="117" t="e">
        <f t="shared" si="3"/>
        <v>#DIV/0!</v>
      </c>
      <c r="K29" s="150">
        <f t="shared" si="4"/>
        <v>0</v>
      </c>
      <c r="L29" s="92" t="e">
        <f t="shared" si="5"/>
        <v>#DIV/0!</v>
      </c>
    </row>
    <row r="30" spans="1:12" ht="12.75">
      <c r="A30" s="90" t="s">
        <v>36</v>
      </c>
      <c r="B30" s="91"/>
      <c r="C30" s="91">
        <f t="shared" si="6"/>
        <v>0</v>
      </c>
      <c r="D30" s="91">
        <f>C30*D16</f>
        <v>0</v>
      </c>
      <c r="E30" s="91"/>
      <c r="F30" s="91">
        <f t="shared" si="0"/>
        <v>0</v>
      </c>
      <c r="G30" s="91">
        <f>F30*G16</f>
        <v>0</v>
      </c>
      <c r="H30" s="91" t="e">
        <f t="shared" si="1"/>
        <v>#DIV/0!</v>
      </c>
      <c r="I30" s="91" t="e">
        <f t="shared" si="2"/>
        <v>#DIV/0!</v>
      </c>
      <c r="J30" s="117" t="e">
        <f t="shared" si="3"/>
        <v>#DIV/0!</v>
      </c>
      <c r="K30" s="150">
        <f t="shared" si="4"/>
        <v>0</v>
      </c>
      <c r="L30" s="92" t="e">
        <f t="shared" si="5"/>
        <v>#DIV/0!</v>
      </c>
    </row>
    <row r="31" spans="1:12" ht="12.75">
      <c r="A31" s="90" t="s">
        <v>37</v>
      </c>
      <c r="B31" s="91"/>
      <c r="C31" s="91">
        <f t="shared" si="6"/>
        <v>0</v>
      </c>
      <c r="D31" s="91">
        <f>C31*D16</f>
        <v>0</v>
      </c>
      <c r="E31" s="91"/>
      <c r="F31" s="91">
        <f t="shared" si="0"/>
        <v>0</v>
      </c>
      <c r="G31" s="91">
        <f>F31*G16</f>
        <v>0</v>
      </c>
      <c r="H31" s="91" t="e">
        <f t="shared" si="1"/>
        <v>#DIV/0!</v>
      </c>
      <c r="I31" s="91" t="e">
        <f t="shared" si="2"/>
        <v>#DIV/0!</v>
      </c>
      <c r="J31" s="117" t="e">
        <f t="shared" si="3"/>
        <v>#DIV/0!</v>
      </c>
      <c r="K31" s="150">
        <f t="shared" si="4"/>
        <v>0</v>
      </c>
      <c r="L31" s="92" t="e">
        <f t="shared" si="5"/>
        <v>#DIV/0!</v>
      </c>
    </row>
    <row r="32" spans="1:12" ht="12.75">
      <c r="A32" s="90" t="s">
        <v>38</v>
      </c>
      <c r="B32" s="91"/>
      <c r="C32" s="91">
        <f t="shared" si="6"/>
        <v>0</v>
      </c>
      <c r="D32" s="91">
        <f>C32*D16</f>
        <v>0</v>
      </c>
      <c r="E32" s="91"/>
      <c r="F32" s="91">
        <f t="shared" si="0"/>
        <v>0</v>
      </c>
      <c r="G32" s="91">
        <f>F32*G16</f>
        <v>0</v>
      </c>
      <c r="H32" s="91" t="e">
        <f t="shared" si="1"/>
        <v>#DIV/0!</v>
      </c>
      <c r="I32" s="91" t="e">
        <f t="shared" si="2"/>
        <v>#DIV/0!</v>
      </c>
      <c r="J32" s="117" t="e">
        <f t="shared" si="3"/>
        <v>#DIV/0!</v>
      </c>
      <c r="K32" s="150">
        <f t="shared" si="4"/>
        <v>0</v>
      </c>
      <c r="L32" s="92" t="e">
        <f t="shared" si="5"/>
        <v>#DIV/0!</v>
      </c>
    </row>
    <row r="33" spans="1:12" ht="12.75">
      <c r="A33" s="90" t="s">
        <v>39</v>
      </c>
      <c r="B33" s="91"/>
      <c r="C33" s="91">
        <f t="shared" si="6"/>
        <v>0</v>
      </c>
      <c r="D33" s="91">
        <f>C33*D16</f>
        <v>0</v>
      </c>
      <c r="E33" s="91"/>
      <c r="F33" s="91">
        <f t="shared" si="0"/>
        <v>0</v>
      </c>
      <c r="G33" s="91">
        <f>F33*G16</f>
        <v>0</v>
      </c>
      <c r="H33" s="91" t="e">
        <f t="shared" si="1"/>
        <v>#DIV/0!</v>
      </c>
      <c r="I33" s="91" t="e">
        <f t="shared" si="2"/>
        <v>#DIV/0!</v>
      </c>
      <c r="J33" s="117" t="e">
        <f t="shared" si="3"/>
        <v>#DIV/0!</v>
      </c>
      <c r="K33" s="150">
        <f t="shared" si="4"/>
        <v>0</v>
      </c>
      <c r="L33" s="92" t="e">
        <f t="shared" si="5"/>
        <v>#DIV/0!</v>
      </c>
    </row>
    <row r="34" spans="1:12" ht="12.75">
      <c r="A34" s="90" t="s">
        <v>40</v>
      </c>
      <c r="B34" s="91"/>
      <c r="C34" s="91">
        <f t="shared" si="6"/>
        <v>0</v>
      </c>
      <c r="D34" s="91">
        <f>C34*D16</f>
        <v>0</v>
      </c>
      <c r="E34" s="91"/>
      <c r="F34" s="91">
        <f t="shared" si="0"/>
        <v>0</v>
      </c>
      <c r="G34" s="91">
        <f>F34*G16</f>
        <v>0</v>
      </c>
      <c r="H34" s="91" t="e">
        <f t="shared" si="1"/>
        <v>#DIV/0!</v>
      </c>
      <c r="I34" s="91" t="e">
        <f t="shared" si="2"/>
        <v>#DIV/0!</v>
      </c>
      <c r="J34" s="117" t="e">
        <f t="shared" si="3"/>
        <v>#DIV/0!</v>
      </c>
      <c r="K34" s="150">
        <f t="shared" si="4"/>
        <v>0</v>
      </c>
      <c r="L34" s="92" t="e">
        <f t="shared" si="5"/>
        <v>#DIV/0!</v>
      </c>
    </row>
    <row r="35" spans="1:12" ht="12.75">
      <c r="A35" s="90" t="s">
        <v>41</v>
      </c>
      <c r="B35" s="91"/>
      <c r="C35" s="91">
        <f t="shared" si="6"/>
        <v>0</v>
      </c>
      <c r="D35" s="91">
        <f>C35*D16</f>
        <v>0</v>
      </c>
      <c r="E35" s="91"/>
      <c r="F35" s="91">
        <f t="shared" si="0"/>
        <v>0</v>
      </c>
      <c r="G35" s="91">
        <f>F35*G16</f>
        <v>0</v>
      </c>
      <c r="H35" s="91" t="e">
        <f t="shared" si="1"/>
        <v>#DIV/0!</v>
      </c>
      <c r="I35" s="91" t="e">
        <f t="shared" si="2"/>
        <v>#DIV/0!</v>
      </c>
      <c r="J35" s="117" t="e">
        <f t="shared" si="3"/>
        <v>#DIV/0!</v>
      </c>
      <c r="K35" s="150">
        <f t="shared" si="4"/>
        <v>0</v>
      </c>
      <c r="L35" s="92" t="e">
        <f t="shared" si="5"/>
        <v>#DIV/0!</v>
      </c>
    </row>
    <row r="36" spans="1:12" ht="12.75">
      <c r="A36" s="90" t="s">
        <v>42</v>
      </c>
      <c r="B36" s="91"/>
      <c r="C36" s="91">
        <f t="shared" si="6"/>
        <v>0</v>
      </c>
      <c r="D36" s="91">
        <f>C36*D16</f>
        <v>0</v>
      </c>
      <c r="E36" s="91"/>
      <c r="F36" s="91">
        <f t="shared" si="0"/>
        <v>0</v>
      </c>
      <c r="G36" s="91">
        <f>F36*G16</f>
        <v>0</v>
      </c>
      <c r="H36" s="91" t="e">
        <f t="shared" si="1"/>
        <v>#DIV/0!</v>
      </c>
      <c r="I36" s="91" t="e">
        <f t="shared" si="2"/>
        <v>#DIV/0!</v>
      </c>
      <c r="J36" s="117" t="e">
        <f t="shared" si="3"/>
        <v>#DIV/0!</v>
      </c>
      <c r="K36" s="150">
        <f t="shared" si="4"/>
        <v>0</v>
      </c>
      <c r="L36" s="92" t="e">
        <f t="shared" si="5"/>
        <v>#DIV/0!</v>
      </c>
    </row>
    <row r="37" spans="1:12" ht="12.75">
      <c r="A37" s="90" t="s">
        <v>43</v>
      </c>
      <c r="B37" s="91"/>
      <c r="C37" s="91">
        <f t="shared" si="6"/>
        <v>0</v>
      </c>
      <c r="D37" s="91">
        <f>C37*D16</f>
        <v>0</v>
      </c>
      <c r="E37" s="91"/>
      <c r="F37" s="91">
        <f t="shared" si="0"/>
        <v>0</v>
      </c>
      <c r="G37" s="91">
        <f>F37*G16</f>
        <v>0</v>
      </c>
      <c r="H37" s="91" t="e">
        <f t="shared" si="1"/>
        <v>#DIV/0!</v>
      </c>
      <c r="I37" s="91" t="e">
        <f t="shared" si="2"/>
        <v>#DIV/0!</v>
      </c>
      <c r="J37" s="117" t="e">
        <f t="shared" si="3"/>
        <v>#DIV/0!</v>
      </c>
      <c r="K37" s="150">
        <f t="shared" si="4"/>
        <v>0</v>
      </c>
      <c r="L37" s="92" t="e">
        <f t="shared" si="5"/>
        <v>#DIV/0!</v>
      </c>
    </row>
    <row r="38" spans="1:12" ht="12.75">
      <c r="A38" s="90" t="s">
        <v>44</v>
      </c>
      <c r="B38" s="91"/>
      <c r="C38" s="91">
        <f t="shared" si="6"/>
        <v>0</v>
      </c>
      <c r="D38" s="91">
        <f>C38*D16</f>
        <v>0</v>
      </c>
      <c r="E38" s="91"/>
      <c r="F38" s="91">
        <f t="shared" si="0"/>
        <v>0</v>
      </c>
      <c r="G38" s="91">
        <f>F38*G16</f>
        <v>0</v>
      </c>
      <c r="H38" s="91" t="e">
        <f t="shared" si="1"/>
        <v>#DIV/0!</v>
      </c>
      <c r="I38" s="91" t="e">
        <f t="shared" si="2"/>
        <v>#DIV/0!</v>
      </c>
      <c r="J38" s="117" t="e">
        <f t="shared" si="3"/>
        <v>#DIV/0!</v>
      </c>
      <c r="K38" s="150">
        <f t="shared" si="4"/>
        <v>0</v>
      </c>
      <c r="L38" s="92" t="e">
        <f t="shared" si="5"/>
        <v>#DIV/0!</v>
      </c>
    </row>
    <row r="39" spans="1:12" ht="12.75">
      <c r="A39" s="90" t="s">
        <v>45</v>
      </c>
      <c r="B39" s="91"/>
      <c r="C39" s="91">
        <f t="shared" si="6"/>
        <v>0</v>
      </c>
      <c r="D39" s="91">
        <f>C39*D16</f>
        <v>0</v>
      </c>
      <c r="E39" s="91"/>
      <c r="F39" s="91">
        <f t="shared" si="0"/>
        <v>0</v>
      </c>
      <c r="G39" s="91">
        <f>F39*G16</f>
        <v>0</v>
      </c>
      <c r="H39" s="91" t="e">
        <f t="shared" si="1"/>
        <v>#DIV/0!</v>
      </c>
      <c r="I39" s="91" t="e">
        <f t="shared" si="2"/>
        <v>#DIV/0!</v>
      </c>
      <c r="J39" s="117" t="e">
        <f t="shared" si="3"/>
        <v>#DIV/0!</v>
      </c>
      <c r="K39" s="150">
        <f t="shared" si="4"/>
        <v>0</v>
      </c>
      <c r="L39" s="92" t="e">
        <f t="shared" si="5"/>
        <v>#DIV/0!</v>
      </c>
    </row>
    <row r="40" spans="1:12" ht="12.75">
      <c r="A40" s="90" t="s">
        <v>46</v>
      </c>
      <c r="B40" s="91"/>
      <c r="C40" s="91">
        <f t="shared" si="6"/>
        <v>0</v>
      </c>
      <c r="D40" s="91">
        <f>C40*D16</f>
        <v>0</v>
      </c>
      <c r="E40" s="91"/>
      <c r="F40" s="91">
        <f t="shared" si="0"/>
        <v>0</v>
      </c>
      <c r="G40" s="91">
        <f>F40*G16</f>
        <v>0</v>
      </c>
      <c r="H40" s="91" t="e">
        <f t="shared" si="1"/>
        <v>#DIV/0!</v>
      </c>
      <c r="I40" s="91" t="e">
        <f t="shared" si="2"/>
        <v>#DIV/0!</v>
      </c>
      <c r="J40" s="117" t="e">
        <f t="shared" si="3"/>
        <v>#DIV/0!</v>
      </c>
      <c r="K40" s="150">
        <f t="shared" si="4"/>
        <v>0</v>
      </c>
      <c r="L40" s="92" t="e">
        <f t="shared" si="5"/>
        <v>#DIV/0!</v>
      </c>
    </row>
    <row r="41" spans="1:12" ht="12.75">
      <c r="A41" s="90" t="s">
        <v>47</v>
      </c>
      <c r="B41" s="91"/>
      <c r="C41" s="91">
        <f t="shared" si="6"/>
        <v>0</v>
      </c>
      <c r="D41" s="91">
        <f>C41*D16</f>
        <v>0</v>
      </c>
      <c r="E41" s="91"/>
      <c r="F41" s="91">
        <f t="shared" si="0"/>
        <v>0</v>
      </c>
      <c r="G41" s="91">
        <f>F41*G16</f>
        <v>0</v>
      </c>
      <c r="H41" s="91" t="e">
        <f t="shared" si="1"/>
        <v>#DIV/0!</v>
      </c>
      <c r="I41" s="91" t="e">
        <f t="shared" si="2"/>
        <v>#DIV/0!</v>
      </c>
      <c r="J41" s="117" t="e">
        <f t="shared" si="3"/>
        <v>#DIV/0!</v>
      </c>
      <c r="K41" s="150">
        <f t="shared" si="4"/>
        <v>0</v>
      </c>
      <c r="L41" s="92" t="e">
        <f t="shared" si="5"/>
        <v>#DIV/0!</v>
      </c>
    </row>
    <row r="42" spans="1:12" ht="12.75">
      <c r="A42" s="90" t="s">
        <v>48</v>
      </c>
      <c r="B42" s="91"/>
      <c r="C42" s="91">
        <f t="shared" si="6"/>
        <v>0</v>
      </c>
      <c r="D42" s="91">
        <f>C42*D16</f>
        <v>0</v>
      </c>
      <c r="E42" s="91"/>
      <c r="F42" s="91">
        <f t="shared" si="0"/>
        <v>0</v>
      </c>
      <c r="G42" s="91">
        <f>F42*G16</f>
        <v>0</v>
      </c>
      <c r="H42" s="91" t="e">
        <f t="shared" si="1"/>
        <v>#DIV/0!</v>
      </c>
      <c r="I42" s="91" t="e">
        <f t="shared" si="2"/>
        <v>#DIV/0!</v>
      </c>
      <c r="J42" s="117" t="e">
        <f t="shared" si="3"/>
        <v>#DIV/0!</v>
      </c>
      <c r="K42" s="150">
        <f t="shared" si="4"/>
        <v>0</v>
      </c>
      <c r="L42" s="92" t="e">
        <f t="shared" si="5"/>
        <v>#DIV/0!</v>
      </c>
    </row>
    <row r="43" spans="1:12" ht="12.75">
      <c r="A43" s="90" t="s">
        <v>49</v>
      </c>
      <c r="B43" s="91"/>
      <c r="C43" s="91">
        <f t="shared" si="6"/>
        <v>0</v>
      </c>
      <c r="D43" s="91">
        <f>C43*D16</f>
        <v>0</v>
      </c>
      <c r="E43" s="91"/>
      <c r="F43" s="91">
        <f t="shared" si="0"/>
        <v>0</v>
      </c>
      <c r="G43" s="91">
        <f>F43*G16</f>
        <v>0</v>
      </c>
      <c r="H43" s="91" t="e">
        <f t="shared" si="1"/>
        <v>#DIV/0!</v>
      </c>
      <c r="I43" s="91" t="e">
        <f t="shared" si="2"/>
        <v>#DIV/0!</v>
      </c>
      <c r="J43" s="117" t="e">
        <f t="shared" si="3"/>
        <v>#DIV/0!</v>
      </c>
      <c r="K43" s="150">
        <f t="shared" si="4"/>
        <v>0</v>
      </c>
      <c r="L43" s="92" t="e">
        <f t="shared" si="5"/>
        <v>#DIV/0!</v>
      </c>
    </row>
    <row r="44" spans="1:12" ht="13.5" thickBot="1">
      <c r="A44" s="93" t="s">
        <v>50</v>
      </c>
      <c r="B44" s="94"/>
      <c r="C44" s="94">
        <f t="shared" si="6"/>
        <v>0</v>
      </c>
      <c r="D44" s="94">
        <f>C44*D16</f>
        <v>0</v>
      </c>
      <c r="E44" s="94"/>
      <c r="F44" s="94">
        <f t="shared" si="0"/>
        <v>0</v>
      </c>
      <c r="G44" s="94">
        <f>F44*G16</f>
        <v>0</v>
      </c>
      <c r="H44" s="94" t="e">
        <f t="shared" si="1"/>
        <v>#DIV/0!</v>
      </c>
      <c r="I44" s="94" t="e">
        <f t="shared" si="2"/>
        <v>#DIV/0!</v>
      </c>
      <c r="J44" s="120" t="e">
        <f t="shared" si="3"/>
        <v>#DIV/0!</v>
      </c>
      <c r="K44" s="152">
        <f t="shared" si="4"/>
        <v>0</v>
      </c>
      <c r="L44" s="95" t="e">
        <f t="shared" si="5"/>
        <v>#DIV/0!</v>
      </c>
    </row>
    <row r="45" spans="1:12" ht="16.5" customHeight="1" thickBot="1">
      <c r="A45" s="415" t="s">
        <v>51</v>
      </c>
      <c r="B45" s="497"/>
      <c r="C45" s="497"/>
      <c r="D45" s="500"/>
      <c r="E45" s="425" t="s">
        <v>52</v>
      </c>
      <c r="F45" s="425"/>
      <c r="G45" s="425"/>
      <c r="H45" s="425"/>
      <c r="I45" s="451"/>
      <c r="J45" s="420" t="s">
        <v>53</v>
      </c>
      <c r="K45" s="153">
        <f>SUM(K21:K44)/24</f>
        <v>0</v>
      </c>
      <c r="L45" s="156" t="e">
        <f t="shared" si="5"/>
        <v>#DIV/0!</v>
      </c>
    </row>
    <row r="46" spans="1:10" ht="12.75">
      <c r="A46" s="430" t="s">
        <v>58</v>
      </c>
      <c r="B46" s="436" t="s">
        <v>54</v>
      </c>
      <c r="C46" s="437"/>
      <c r="D46" s="481" t="s">
        <v>55</v>
      </c>
      <c r="E46" s="478" t="s">
        <v>56</v>
      </c>
      <c r="F46" s="428" t="s">
        <v>59</v>
      </c>
      <c r="G46" s="422" t="s">
        <v>57</v>
      </c>
      <c r="H46" s="442"/>
      <c r="I46" s="443"/>
      <c r="J46" s="420"/>
    </row>
    <row r="47" spans="1:10" ht="13.5" thickBot="1">
      <c r="A47" s="430"/>
      <c r="B47" s="436"/>
      <c r="C47" s="437"/>
      <c r="D47" s="481"/>
      <c r="E47" s="492"/>
      <c r="F47" s="476"/>
      <c r="G47" s="450"/>
      <c r="H47" s="425"/>
      <c r="I47" s="451"/>
      <c r="J47" s="420"/>
    </row>
    <row r="48" spans="1:10" ht="12.75">
      <c r="A48" s="127" t="s">
        <v>63</v>
      </c>
      <c r="B48" s="507">
        <f>SUM(D21:D28)</f>
        <v>0</v>
      </c>
      <c r="C48" s="507"/>
      <c r="D48" s="118">
        <f>SUM(G21:G28)</f>
        <v>0</v>
      </c>
      <c r="E48" s="128">
        <f>B48/8</f>
        <v>0</v>
      </c>
      <c r="F48" s="146">
        <f>D48/8</f>
        <v>0</v>
      </c>
      <c r="G48" s="510" t="e">
        <f>E48/J48</f>
        <v>#DIV/0!</v>
      </c>
      <c r="H48" s="510"/>
      <c r="I48" s="510"/>
      <c r="J48" s="133" t="e">
        <f>COS(ATAN(F48/E48))</f>
        <v>#DIV/0!</v>
      </c>
    </row>
    <row r="49" spans="1:10" ht="12.75">
      <c r="A49" s="129" t="s">
        <v>60</v>
      </c>
      <c r="B49" s="509">
        <f>SUM(D29:D36)</f>
        <v>0</v>
      </c>
      <c r="C49" s="509"/>
      <c r="D49" s="106">
        <f>SUM(G29:G36)</f>
        <v>0</v>
      </c>
      <c r="E49" s="130">
        <f>B49/8</f>
        <v>0</v>
      </c>
      <c r="F49" s="117">
        <f>D49/8</f>
        <v>0</v>
      </c>
      <c r="G49" s="389" t="e">
        <f>E49/J49</f>
        <v>#DIV/0!</v>
      </c>
      <c r="H49" s="389"/>
      <c r="I49" s="389"/>
      <c r="J49" s="134" t="e">
        <f>COS(ATAN(F49/E49))</f>
        <v>#DIV/0!</v>
      </c>
    </row>
    <row r="50" spans="1:10" ht="12.75">
      <c r="A50" s="90" t="s">
        <v>61</v>
      </c>
      <c r="B50" s="509">
        <f>SUM(D37:D44)</f>
        <v>0</v>
      </c>
      <c r="C50" s="509"/>
      <c r="D50" s="106">
        <f>SUM(G37:G44)</f>
        <v>0</v>
      </c>
      <c r="E50" s="130">
        <f>B50/8</f>
        <v>0</v>
      </c>
      <c r="F50" s="117">
        <f>D50/8</f>
        <v>0</v>
      </c>
      <c r="G50" s="389" t="e">
        <f>E50/J50</f>
        <v>#DIV/0!</v>
      </c>
      <c r="H50" s="389"/>
      <c r="I50" s="389"/>
      <c r="J50" s="134" t="e">
        <f>COS(ATAN(F50/E50))</f>
        <v>#DIV/0!</v>
      </c>
    </row>
    <row r="51" spans="1:10" ht="13.5" thickBot="1">
      <c r="A51" s="93" t="s">
        <v>62</v>
      </c>
      <c r="B51" s="508">
        <f>SUM(D21:D44)</f>
        <v>0</v>
      </c>
      <c r="C51" s="508"/>
      <c r="D51" s="107">
        <f>SUM(G21:G44)</f>
        <v>0</v>
      </c>
      <c r="E51" s="131">
        <f>B51/24</f>
        <v>0</v>
      </c>
      <c r="F51" s="120">
        <f>D51/24</f>
        <v>0</v>
      </c>
      <c r="G51" s="399" t="e">
        <f>E51/J51</f>
        <v>#DIV/0!</v>
      </c>
      <c r="H51" s="399"/>
      <c r="I51" s="399"/>
      <c r="J51" s="135" t="e">
        <f>COS(ATAN(F51/E51))</f>
        <v>#DIV/0!</v>
      </c>
    </row>
  </sheetData>
  <sheetProtection/>
  <mergeCells count="23">
    <mergeCell ref="B48:C48"/>
    <mergeCell ref="L13:L17"/>
    <mergeCell ref="K13:K19"/>
    <mergeCell ref="G48:I48"/>
    <mergeCell ref="J45:J47"/>
    <mergeCell ref="H13:H19"/>
    <mergeCell ref="I13:I19"/>
    <mergeCell ref="J13:J19"/>
    <mergeCell ref="G46:I47"/>
    <mergeCell ref="E45:I45"/>
    <mergeCell ref="B51:C51"/>
    <mergeCell ref="G49:I49"/>
    <mergeCell ref="G50:I50"/>
    <mergeCell ref="G51:I51"/>
    <mergeCell ref="B50:C50"/>
    <mergeCell ref="B49:C49"/>
    <mergeCell ref="E46:E47"/>
    <mergeCell ref="F46:F47"/>
    <mergeCell ref="A13:A19"/>
    <mergeCell ref="B46:C47"/>
    <mergeCell ref="A46:A47"/>
    <mergeCell ref="A45:D45"/>
    <mergeCell ref="D46:D47"/>
  </mergeCells>
  <printOptions/>
  <pageMargins left="0.75" right="0.06" top="1" bottom="1" header="0.5" footer="0.5"/>
  <pageSetup horizontalDpi="360" verticalDpi="36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N5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9.28125" style="0" customWidth="1"/>
    <col min="6" max="6" width="8.57421875" style="0" customWidth="1"/>
    <col min="7" max="7" width="9.28125" style="0" customWidth="1"/>
    <col min="8" max="8" width="4.28125" style="0" customWidth="1"/>
    <col min="9" max="9" width="5.28125" style="0" customWidth="1"/>
    <col min="11" max="11" width="8.8515625" style="0" customWidth="1"/>
  </cols>
  <sheetData>
    <row r="2" spans="1:14" ht="13.5" customHeight="1">
      <c r="A2" s="65" t="s">
        <v>133</v>
      </c>
      <c r="G2" t="s">
        <v>150</v>
      </c>
      <c r="H2" s="1"/>
      <c r="I2" s="1"/>
      <c r="J2" s="1">
        <v>47</v>
      </c>
      <c r="K2" s="52" t="s">
        <v>114</v>
      </c>
      <c r="N2">
        <v>355</v>
      </c>
    </row>
    <row r="3" spans="1:14" ht="13.5" customHeight="1">
      <c r="A3" s="64" t="s">
        <v>125</v>
      </c>
      <c r="G3" t="s">
        <v>148</v>
      </c>
      <c r="I3" s="1"/>
      <c r="J3" s="1">
        <v>258</v>
      </c>
      <c r="K3" s="52" t="s">
        <v>115</v>
      </c>
      <c r="N3">
        <v>50</v>
      </c>
    </row>
    <row r="4" spans="1:11" ht="13.5" customHeight="1">
      <c r="A4" t="s">
        <v>126</v>
      </c>
      <c r="G4" t="s">
        <v>146</v>
      </c>
      <c r="I4" s="1"/>
      <c r="J4" s="1">
        <v>206</v>
      </c>
      <c r="K4" s="52" t="s">
        <v>116</v>
      </c>
    </row>
    <row r="5" spans="1:10" ht="13.5" customHeight="1">
      <c r="A5" t="s">
        <v>127</v>
      </c>
      <c r="G5" t="s">
        <v>147</v>
      </c>
      <c r="J5" s="1">
        <v>407</v>
      </c>
    </row>
    <row r="6" ht="13.5" customHeight="1"/>
    <row r="7" ht="12.75">
      <c r="E7" s="1" t="s">
        <v>2</v>
      </c>
    </row>
    <row r="8" ht="12.75">
      <c r="B8" t="s">
        <v>0</v>
      </c>
    </row>
    <row r="9" spans="1:5" ht="12.75">
      <c r="A9" s="2"/>
      <c r="B9" t="s">
        <v>129</v>
      </c>
      <c r="E9" s="1" t="s">
        <v>160</v>
      </c>
    </row>
    <row r="11" ht="12.75">
      <c r="D11" t="s">
        <v>7</v>
      </c>
    </row>
    <row r="12" spans="1:5" ht="13.5" thickBot="1">
      <c r="A12" t="s">
        <v>118</v>
      </c>
      <c r="E12" s="1"/>
    </row>
    <row r="13" spans="1:12" ht="13.5" customHeight="1">
      <c r="A13" s="417" t="s">
        <v>25</v>
      </c>
      <c r="B13" s="17" t="s">
        <v>9</v>
      </c>
      <c r="C13" s="4"/>
      <c r="D13" s="33">
        <v>402807</v>
      </c>
      <c r="E13" s="3" t="s">
        <v>16</v>
      </c>
      <c r="F13" s="4"/>
      <c r="G13" s="33">
        <v>145848</v>
      </c>
      <c r="H13" s="395" t="s">
        <v>20</v>
      </c>
      <c r="I13" s="395" t="s">
        <v>21</v>
      </c>
      <c r="J13" s="385" t="s">
        <v>24</v>
      </c>
      <c r="K13" s="413" t="s">
        <v>111</v>
      </c>
      <c r="L13" s="474" t="s">
        <v>113</v>
      </c>
    </row>
    <row r="14" spans="1:12" ht="12.75">
      <c r="A14" s="420"/>
      <c r="B14" s="9" t="s">
        <v>10</v>
      </c>
      <c r="C14" s="7"/>
      <c r="D14" s="8"/>
      <c r="E14" s="6" t="s">
        <v>17</v>
      </c>
      <c r="F14" s="7"/>
      <c r="G14" s="8"/>
      <c r="H14" s="383"/>
      <c r="I14" s="383"/>
      <c r="J14" s="386"/>
      <c r="K14" s="418"/>
      <c r="L14" s="515"/>
    </row>
    <row r="15" spans="1:12" ht="12.75">
      <c r="A15" s="420"/>
      <c r="B15" s="9" t="s">
        <v>11</v>
      </c>
      <c r="C15" s="9"/>
      <c r="D15" s="8"/>
      <c r="E15" s="6" t="s">
        <v>18</v>
      </c>
      <c r="F15" s="7"/>
      <c r="G15" s="8"/>
      <c r="H15" s="383"/>
      <c r="I15" s="383"/>
      <c r="J15" s="386"/>
      <c r="K15" s="418"/>
      <c r="L15" s="515"/>
    </row>
    <row r="16" spans="1:12" ht="12.75">
      <c r="A16" s="420"/>
      <c r="B16" s="23" t="s">
        <v>64</v>
      </c>
      <c r="C16" s="24"/>
      <c r="D16" s="31">
        <v>1000</v>
      </c>
      <c r="E16" s="6" t="s">
        <v>19</v>
      </c>
      <c r="F16" s="7"/>
      <c r="G16" s="32">
        <v>1000</v>
      </c>
      <c r="H16" s="383"/>
      <c r="I16" s="383"/>
      <c r="J16" s="386"/>
      <c r="K16" s="418"/>
      <c r="L16" s="515"/>
    </row>
    <row r="17" spans="1:12" ht="12.75">
      <c r="A17" s="420"/>
      <c r="B17" s="18" t="s">
        <v>12</v>
      </c>
      <c r="C17" s="20" t="s">
        <v>14</v>
      </c>
      <c r="D17" s="20" t="s">
        <v>22</v>
      </c>
      <c r="E17" s="20" t="s">
        <v>12</v>
      </c>
      <c r="F17" s="20" t="s">
        <v>14</v>
      </c>
      <c r="G17" s="20" t="s">
        <v>22</v>
      </c>
      <c r="H17" s="477"/>
      <c r="I17" s="383"/>
      <c r="J17" s="386"/>
      <c r="K17" s="418"/>
      <c r="L17" s="515"/>
    </row>
    <row r="18" spans="1:12" ht="12.75">
      <c r="A18" s="420"/>
      <c r="B18" s="19" t="s">
        <v>13</v>
      </c>
      <c r="C18" s="21" t="s">
        <v>12</v>
      </c>
      <c r="D18" s="21" t="s">
        <v>23</v>
      </c>
      <c r="E18" s="21" t="s">
        <v>13</v>
      </c>
      <c r="F18" s="21" t="s">
        <v>12</v>
      </c>
      <c r="G18" s="21" t="s">
        <v>23</v>
      </c>
      <c r="H18" s="477"/>
      <c r="I18" s="383"/>
      <c r="J18" s="386"/>
      <c r="K18" s="418"/>
      <c r="L18" s="48" t="s">
        <v>112</v>
      </c>
    </row>
    <row r="19" spans="1:12" ht="13.5" thickBot="1">
      <c r="A19" s="420"/>
      <c r="B19" s="12"/>
      <c r="C19" s="11"/>
      <c r="D19" s="21" t="s">
        <v>15</v>
      </c>
      <c r="E19" s="11"/>
      <c r="F19" s="11"/>
      <c r="G19" s="21" t="s">
        <v>15</v>
      </c>
      <c r="H19" s="477"/>
      <c r="I19" s="383"/>
      <c r="J19" s="386"/>
      <c r="K19" s="418"/>
      <c r="L19" s="51">
        <v>50</v>
      </c>
    </row>
    <row r="20" spans="1:12" ht="12.75">
      <c r="A20" s="84" t="s">
        <v>26</v>
      </c>
      <c r="B20" s="218"/>
      <c r="C20" s="85"/>
      <c r="D20" s="118"/>
      <c r="E20" s="218"/>
      <c r="F20" s="85"/>
      <c r="G20" s="85"/>
      <c r="H20" s="85"/>
      <c r="I20" s="85"/>
      <c r="J20" s="85"/>
      <c r="K20" s="85"/>
      <c r="L20" s="87"/>
    </row>
    <row r="21" spans="1:12" ht="12.75">
      <c r="A21" s="90" t="s">
        <v>27</v>
      </c>
      <c r="B21" s="219"/>
      <c r="C21" s="91">
        <f aca="true" t="shared" si="0" ref="C21:C44">B21-B20</f>
        <v>0</v>
      </c>
      <c r="D21" s="117">
        <f>C21*D16</f>
        <v>0</v>
      </c>
      <c r="E21" s="219"/>
      <c r="F21" s="91">
        <f aca="true" t="shared" si="1" ref="F21:F44">E21-E20</f>
        <v>0</v>
      </c>
      <c r="G21" s="91">
        <f>F21*G16</f>
        <v>0</v>
      </c>
      <c r="H21" s="126" t="e">
        <f aca="true" t="shared" si="2" ref="H21:H44">G21/D21</f>
        <v>#DIV/0!</v>
      </c>
      <c r="I21" s="126" t="e">
        <f aca="true" t="shared" si="3" ref="I21:I44">COS(ATAN(H21))</f>
        <v>#DIV/0!</v>
      </c>
      <c r="J21" s="117" t="e">
        <f aca="true" t="shared" si="4" ref="J21:J44">D21/I21</f>
        <v>#DIV/0!</v>
      </c>
      <c r="K21" s="157">
        <f>SQRT(D21*D21+G21*G21)/(1.732*10)</f>
        <v>0</v>
      </c>
      <c r="L21" s="92">
        <f>K21/$L$19*100</f>
        <v>0</v>
      </c>
    </row>
    <row r="22" spans="1:12" ht="12.75">
      <c r="A22" s="90" t="s">
        <v>28</v>
      </c>
      <c r="B22" s="219"/>
      <c r="C22" s="91">
        <f t="shared" si="0"/>
        <v>0</v>
      </c>
      <c r="D22" s="91">
        <f>C22*D16</f>
        <v>0</v>
      </c>
      <c r="E22" s="219"/>
      <c r="F22" s="91">
        <f t="shared" si="1"/>
        <v>0</v>
      </c>
      <c r="G22" s="91">
        <f>F22*G16</f>
        <v>0</v>
      </c>
      <c r="H22" s="126" t="e">
        <f t="shared" si="2"/>
        <v>#DIV/0!</v>
      </c>
      <c r="I22" s="126" t="e">
        <f t="shared" si="3"/>
        <v>#DIV/0!</v>
      </c>
      <c r="J22" s="117" t="e">
        <f t="shared" si="4"/>
        <v>#DIV/0!</v>
      </c>
      <c r="K22" s="157">
        <f aca="true" t="shared" si="5" ref="K22:K44">SQRT(D22*D22+G22*G22)/(1.732*10)</f>
        <v>0</v>
      </c>
      <c r="L22" s="92">
        <f aca="true" t="shared" si="6" ref="L22:L45">K22/$L$19*100</f>
        <v>0</v>
      </c>
    </row>
    <row r="23" spans="1:12" ht="12.75">
      <c r="A23" s="90" t="s">
        <v>29</v>
      </c>
      <c r="B23" s="219"/>
      <c r="C23" s="91">
        <f t="shared" si="0"/>
        <v>0</v>
      </c>
      <c r="D23" s="91">
        <f>C23*D16</f>
        <v>0</v>
      </c>
      <c r="E23" s="219"/>
      <c r="F23" s="91">
        <f t="shared" si="1"/>
        <v>0</v>
      </c>
      <c r="G23" s="91">
        <f>F23*G16</f>
        <v>0</v>
      </c>
      <c r="H23" s="126" t="e">
        <f t="shared" si="2"/>
        <v>#DIV/0!</v>
      </c>
      <c r="I23" s="154" t="e">
        <f t="shared" si="3"/>
        <v>#DIV/0!</v>
      </c>
      <c r="J23" s="117" t="e">
        <f t="shared" si="4"/>
        <v>#DIV/0!</v>
      </c>
      <c r="K23" s="157">
        <f t="shared" si="5"/>
        <v>0</v>
      </c>
      <c r="L23" s="92">
        <f t="shared" si="6"/>
        <v>0</v>
      </c>
    </row>
    <row r="24" spans="1:12" ht="12.75">
      <c r="A24" s="90" t="s">
        <v>30</v>
      </c>
      <c r="B24" s="219"/>
      <c r="C24" s="91">
        <f t="shared" si="0"/>
        <v>0</v>
      </c>
      <c r="D24" s="91">
        <f>C24*D16</f>
        <v>0</v>
      </c>
      <c r="E24" s="219"/>
      <c r="F24" s="91">
        <f t="shared" si="1"/>
        <v>0</v>
      </c>
      <c r="G24" s="91">
        <f>F24*G16</f>
        <v>0</v>
      </c>
      <c r="H24" s="126" t="e">
        <f t="shared" si="2"/>
        <v>#DIV/0!</v>
      </c>
      <c r="I24" s="91" t="e">
        <f t="shared" si="3"/>
        <v>#DIV/0!</v>
      </c>
      <c r="J24" s="117" t="e">
        <f t="shared" si="4"/>
        <v>#DIV/0!</v>
      </c>
      <c r="K24" s="157">
        <f t="shared" si="5"/>
        <v>0</v>
      </c>
      <c r="L24" s="92">
        <f t="shared" si="6"/>
        <v>0</v>
      </c>
    </row>
    <row r="25" spans="1:12" ht="12.75">
      <c r="A25" s="90" t="s">
        <v>31</v>
      </c>
      <c r="B25" s="219"/>
      <c r="C25" s="91">
        <f t="shared" si="0"/>
        <v>0</v>
      </c>
      <c r="D25" s="91">
        <f>C25*D16</f>
        <v>0</v>
      </c>
      <c r="E25" s="219"/>
      <c r="F25" s="91">
        <f t="shared" si="1"/>
        <v>0</v>
      </c>
      <c r="G25" s="91">
        <f>F25*G16</f>
        <v>0</v>
      </c>
      <c r="H25" s="126" t="e">
        <f t="shared" si="2"/>
        <v>#DIV/0!</v>
      </c>
      <c r="I25" s="91" t="e">
        <f t="shared" si="3"/>
        <v>#DIV/0!</v>
      </c>
      <c r="J25" s="117" t="e">
        <f t="shared" si="4"/>
        <v>#DIV/0!</v>
      </c>
      <c r="K25" s="157">
        <f t="shared" si="5"/>
        <v>0</v>
      </c>
      <c r="L25" s="92">
        <f t="shared" si="6"/>
        <v>0</v>
      </c>
    </row>
    <row r="26" spans="1:12" ht="12.75">
      <c r="A26" s="90" t="s">
        <v>32</v>
      </c>
      <c r="B26" s="219"/>
      <c r="C26" s="91">
        <f t="shared" si="0"/>
        <v>0</v>
      </c>
      <c r="D26" s="91">
        <f>C26*D16</f>
        <v>0</v>
      </c>
      <c r="E26" s="219"/>
      <c r="F26" s="91">
        <f t="shared" si="1"/>
        <v>0</v>
      </c>
      <c r="G26" s="91">
        <f>F26*G16</f>
        <v>0</v>
      </c>
      <c r="H26" s="126" t="e">
        <f t="shared" si="2"/>
        <v>#DIV/0!</v>
      </c>
      <c r="I26" s="91" t="e">
        <f t="shared" si="3"/>
        <v>#DIV/0!</v>
      </c>
      <c r="J26" s="117" t="e">
        <f t="shared" si="4"/>
        <v>#DIV/0!</v>
      </c>
      <c r="K26" s="157">
        <f t="shared" si="5"/>
        <v>0</v>
      </c>
      <c r="L26" s="92">
        <f t="shared" si="6"/>
        <v>0</v>
      </c>
    </row>
    <row r="27" spans="1:12" ht="12.75">
      <c r="A27" s="90" t="s">
        <v>33</v>
      </c>
      <c r="B27" s="219"/>
      <c r="C27" s="91">
        <f t="shared" si="0"/>
        <v>0</v>
      </c>
      <c r="D27" s="91">
        <f>C27*D16</f>
        <v>0</v>
      </c>
      <c r="E27" s="219"/>
      <c r="F27" s="91">
        <f t="shared" si="1"/>
        <v>0</v>
      </c>
      <c r="G27" s="91">
        <f>F27*G16</f>
        <v>0</v>
      </c>
      <c r="H27" s="126" t="e">
        <f t="shared" si="2"/>
        <v>#DIV/0!</v>
      </c>
      <c r="I27" s="91" t="e">
        <f t="shared" si="3"/>
        <v>#DIV/0!</v>
      </c>
      <c r="J27" s="117" t="e">
        <f t="shared" si="4"/>
        <v>#DIV/0!</v>
      </c>
      <c r="K27" s="157">
        <f t="shared" si="5"/>
        <v>0</v>
      </c>
      <c r="L27" s="92">
        <f t="shared" si="6"/>
        <v>0</v>
      </c>
    </row>
    <row r="28" spans="1:12" ht="12.75">
      <c r="A28" s="90" t="s">
        <v>34</v>
      </c>
      <c r="B28" s="219"/>
      <c r="C28" s="91">
        <f t="shared" si="0"/>
        <v>0</v>
      </c>
      <c r="D28" s="91">
        <f>C28*D16</f>
        <v>0</v>
      </c>
      <c r="E28" s="219"/>
      <c r="F28" s="91">
        <f t="shared" si="1"/>
        <v>0</v>
      </c>
      <c r="G28" s="91">
        <f>F28*G16</f>
        <v>0</v>
      </c>
      <c r="H28" s="126" t="e">
        <f t="shared" si="2"/>
        <v>#DIV/0!</v>
      </c>
      <c r="I28" s="91" t="e">
        <f t="shared" si="3"/>
        <v>#DIV/0!</v>
      </c>
      <c r="J28" s="117" t="e">
        <f t="shared" si="4"/>
        <v>#DIV/0!</v>
      </c>
      <c r="K28" s="157">
        <f t="shared" si="5"/>
        <v>0</v>
      </c>
      <c r="L28" s="92">
        <f t="shared" si="6"/>
        <v>0</v>
      </c>
    </row>
    <row r="29" spans="1:12" ht="12.75">
      <c r="A29" s="90" t="s">
        <v>35</v>
      </c>
      <c r="B29" s="219"/>
      <c r="C29" s="91">
        <f t="shared" si="0"/>
        <v>0</v>
      </c>
      <c r="D29" s="91">
        <f>C29*D16</f>
        <v>0</v>
      </c>
      <c r="E29" s="219"/>
      <c r="F29" s="91">
        <f t="shared" si="1"/>
        <v>0</v>
      </c>
      <c r="G29" s="91">
        <f>F29*G16</f>
        <v>0</v>
      </c>
      <c r="H29" s="126" t="e">
        <f t="shared" si="2"/>
        <v>#DIV/0!</v>
      </c>
      <c r="I29" s="91" t="e">
        <f t="shared" si="3"/>
        <v>#DIV/0!</v>
      </c>
      <c r="J29" s="117" t="e">
        <f t="shared" si="4"/>
        <v>#DIV/0!</v>
      </c>
      <c r="K29" s="157">
        <f t="shared" si="5"/>
        <v>0</v>
      </c>
      <c r="L29" s="92">
        <f t="shared" si="6"/>
        <v>0</v>
      </c>
    </row>
    <row r="30" spans="1:12" ht="12.75">
      <c r="A30" s="90" t="s">
        <v>36</v>
      </c>
      <c r="B30" s="219"/>
      <c r="C30" s="91">
        <f t="shared" si="0"/>
        <v>0</v>
      </c>
      <c r="D30" s="91">
        <f>C30*D16</f>
        <v>0</v>
      </c>
      <c r="E30" s="219"/>
      <c r="F30" s="91">
        <f t="shared" si="1"/>
        <v>0</v>
      </c>
      <c r="G30" s="91">
        <f>F30*G16</f>
        <v>0</v>
      </c>
      <c r="H30" s="126" t="e">
        <f t="shared" si="2"/>
        <v>#DIV/0!</v>
      </c>
      <c r="I30" s="91" t="e">
        <f t="shared" si="3"/>
        <v>#DIV/0!</v>
      </c>
      <c r="J30" s="117" t="e">
        <f t="shared" si="4"/>
        <v>#DIV/0!</v>
      </c>
      <c r="K30" s="157">
        <f t="shared" si="5"/>
        <v>0</v>
      </c>
      <c r="L30" s="92">
        <f t="shared" si="6"/>
        <v>0</v>
      </c>
    </row>
    <row r="31" spans="1:12" ht="12.75">
      <c r="A31" s="90" t="s">
        <v>37</v>
      </c>
      <c r="B31" s="219"/>
      <c r="C31" s="91">
        <f t="shared" si="0"/>
        <v>0</v>
      </c>
      <c r="D31" s="91">
        <f>C31*D16</f>
        <v>0</v>
      </c>
      <c r="E31" s="219"/>
      <c r="F31" s="91">
        <f t="shared" si="1"/>
        <v>0</v>
      </c>
      <c r="G31" s="91">
        <f>F31*G16</f>
        <v>0</v>
      </c>
      <c r="H31" s="126" t="e">
        <f t="shared" si="2"/>
        <v>#DIV/0!</v>
      </c>
      <c r="I31" s="91" t="e">
        <f t="shared" si="3"/>
        <v>#DIV/0!</v>
      </c>
      <c r="J31" s="117" t="e">
        <f t="shared" si="4"/>
        <v>#DIV/0!</v>
      </c>
      <c r="K31" s="157">
        <f t="shared" si="5"/>
        <v>0</v>
      </c>
      <c r="L31" s="92">
        <f t="shared" si="6"/>
        <v>0</v>
      </c>
    </row>
    <row r="32" spans="1:12" ht="12.75">
      <c r="A32" s="90" t="s">
        <v>38</v>
      </c>
      <c r="B32" s="219"/>
      <c r="C32" s="91">
        <f t="shared" si="0"/>
        <v>0</v>
      </c>
      <c r="D32" s="91">
        <f>C32*D16</f>
        <v>0</v>
      </c>
      <c r="E32" s="219"/>
      <c r="F32" s="91">
        <f t="shared" si="1"/>
        <v>0</v>
      </c>
      <c r="G32" s="91">
        <f>F32*G16</f>
        <v>0</v>
      </c>
      <c r="H32" s="126" t="e">
        <f t="shared" si="2"/>
        <v>#DIV/0!</v>
      </c>
      <c r="I32" s="91" t="e">
        <f t="shared" si="3"/>
        <v>#DIV/0!</v>
      </c>
      <c r="J32" s="117" t="e">
        <f t="shared" si="4"/>
        <v>#DIV/0!</v>
      </c>
      <c r="K32" s="157">
        <f t="shared" si="5"/>
        <v>0</v>
      </c>
      <c r="L32" s="92">
        <f t="shared" si="6"/>
        <v>0</v>
      </c>
    </row>
    <row r="33" spans="1:12" ht="12.75">
      <c r="A33" s="90" t="s">
        <v>39</v>
      </c>
      <c r="B33" s="219"/>
      <c r="C33" s="91">
        <f t="shared" si="0"/>
        <v>0</v>
      </c>
      <c r="D33" s="91">
        <f>C33*D16</f>
        <v>0</v>
      </c>
      <c r="E33" s="219"/>
      <c r="F33" s="91">
        <f t="shared" si="1"/>
        <v>0</v>
      </c>
      <c r="G33" s="91">
        <f>F33*G16</f>
        <v>0</v>
      </c>
      <c r="H33" s="126" t="e">
        <f t="shared" si="2"/>
        <v>#DIV/0!</v>
      </c>
      <c r="I33" s="91" t="e">
        <f t="shared" si="3"/>
        <v>#DIV/0!</v>
      </c>
      <c r="J33" s="117" t="e">
        <f t="shared" si="4"/>
        <v>#DIV/0!</v>
      </c>
      <c r="K33" s="157">
        <f t="shared" si="5"/>
        <v>0</v>
      </c>
      <c r="L33" s="92">
        <f t="shared" si="6"/>
        <v>0</v>
      </c>
    </row>
    <row r="34" spans="1:12" ht="12.75">
      <c r="A34" s="90" t="s">
        <v>40</v>
      </c>
      <c r="B34" s="219"/>
      <c r="C34" s="91">
        <f t="shared" si="0"/>
        <v>0</v>
      </c>
      <c r="D34" s="91">
        <f>C34*D16</f>
        <v>0</v>
      </c>
      <c r="E34" s="219"/>
      <c r="F34" s="91">
        <f t="shared" si="1"/>
        <v>0</v>
      </c>
      <c r="G34" s="91">
        <f>F34*G16</f>
        <v>0</v>
      </c>
      <c r="H34" s="126" t="e">
        <f t="shared" si="2"/>
        <v>#DIV/0!</v>
      </c>
      <c r="I34" s="91" t="e">
        <f t="shared" si="3"/>
        <v>#DIV/0!</v>
      </c>
      <c r="J34" s="117" t="e">
        <f t="shared" si="4"/>
        <v>#DIV/0!</v>
      </c>
      <c r="K34" s="157">
        <f t="shared" si="5"/>
        <v>0</v>
      </c>
      <c r="L34" s="92">
        <f t="shared" si="6"/>
        <v>0</v>
      </c>
    </row>
    <row r="35" spans="1:12" ht="12.75">
      <c r="A35" s="90" t="s">
        <v>41</v>
      </c>
      <c r="B35" s="219"/>
      <c r="C35" s="91">
        <f t="shared" si="0"/>
        <v>0</v>
      </c>
      <c r="D35" s="91">
        <f>C35*D16</f>
        <v>0</v>
      </c>
      <c r="E35" s="219"/>
      <c r="F35" s="91">
        <f t="shared" si="1"/>
        <v>0</v>
      </c>
      <c r="G35" s="91">
        <f>F35*G16</f>
        <v>0</v>
      </c>
      <c r="H35" s="126" t="e">
        <f t="shared" si="2"/>
        <v>#DIV/0!</v>
      </c>
      <c r="I35" s="91" t="e">
        <f t="shared" si="3"/>
        <v>#DIV/0!</v>
      </c>
      <c r="J35" s="117" t="e">
        <f t="shared" si="4"/>
        <v>#DIV/0!</v>
      </c>
      <c r="K35" s="157">
        <f t="shared" si="5"/>
        <v>0</v>
      </c>
      <c r="L35" s="92">
        <f t="shared" si="6"/>
        <v>0</v>
      </c>
    </row>
    <row r="36" spans="1:12" ht="12.75">
      <c r="A36" s="90" t="s">
        <v>42</v>
      </c>
      <c r="B36" s="219"/>
      <c r="C36" s="91">
        <f t="shared" si="0"/>
        <v>0</v>
      </c>
      <c r="D36" s="91">
        <f>C36*D16</f>
        <v>0</v>
      </c>
      <c r="E36" s="219"/>
      <c r="F36" s="91">
        <f t="shared" si="1"/>
        <v>0</v>
      </c>
      <c r="G36" s="91">
        <f>F36*G16</f>
        <v>0</v>
      </c>
      <c r="H36" s="126" t="e">
        <f t="shared" si="2"/>
        <v>#DIV/0!</v>
      </c>
      <c r="I36" s="91" t="e">
        <f t="shared" si="3"/>
        <v>#DIV/0!</v>
      </c>
      <c r="J36" s="117" t="e">
        <f t="shared" si="4"/>
        <v>#DIV/0!</v>
      </c>
      <c r="K36" s="157">
        <f t="shared" si="5"/>
        <v>0</v>
      </c>
      <c r="L36" s="92">
        <f t="shared" si="6"/>
        <v>0</v>
      </c>
    </row>
    <row r="37" spans="1:12" ht="12.75">
      <c r="A37" s="90" t="s">
        <v>43</v>
      </c>
      <c r="B37" s="219"/>
      <c r="C37" s="91">
        <f t="shared" si="0"/>
        <v>0</v>
      </c>
      <c r="D37" s="91">
        <f>C37*D16</f>
        <v>0</v>
      </c>
      <c r="E37" s="219"/>
      <c r="F37" s="91">
        <f t="shared" si="1"/>
        <v>0</v>
      </c>
      <c r="G37" s="91">
        <f>F37*G16</f>
        <v>0</v>
      </c>
      <c r="H37" s="126" t="e">
        <f t="shared" si="2"/>
        <v>#DIV/0!</v>
      </c>
      <c r="I37" s="91" t="e">
        <f t="shared" si="3"/>
        <v>#DIV/0!</v>
      </c>
      <c r="J37" s="117" t="e">
        <f t="shared" si="4"/>
        <v>#DIV/0!</v>
      </c>
      <c r="K37" s="157">
        <f t="shared" si="5"/>
        <v>0</v>
      </c>
      <c r="L37" s="92">
        <f t="shared" si="6"/>
        <v>0</v>
      </c>
    </row>
    <row r="38" spans="1:12" ht="12.75">
      <c r="A38" s="90" t="s">
        <v>44</v>
      </c>
      <c r="B38" s="219"/>
      <c r="C38" s="91">
        <f t="shared" si="0"/>
        <v>0</v>
      </c>
      <c r="D38" s="91">
        <f>C38*D16</f>
        <v>0</v>
      </c>
      <c r="E38" s="219"/>
      <c r="F38" s="91">
        <f t="shared" si="1"/>
        <v>0</v>
      </c>
      <c r="G38" s="91">
        <f>F38*G16</f>
        <v>0</v>
      </c>
      <c r="H38" s="126" t="e">
        <f t="shared" si="2"/>
        <v>#DIV/0!</v>
      </c>
      <c r="I38" s="91" t="e">
        <f t="shared" si="3"/>
        <v>#DIV/0!</v>
      </c>
      <c r="J38" s="117" t="e">
        <f t="shared" si="4"/>
        <v>#DIV/0!</v>
      </c>
      <c r="K38" s="157">
        <f t="shared" si="5"/>
        <v>0</v>
      </c>
      <c r="L38" s="92">
        <f t="shared" si="6"/>
        <v>0</v>
      </c>
    </row>
    <row r="39" spans="1:12" ht="12.75">
      <c r="A39" s="90" t="s">
        <v>45</v>
      </c>
      <c r="B39" s="219"/>
      <c r="C39" s="91">
        <f t="shared" si="0"/>
        <v>0</v>
      </c>
      <c r="D39" s="91">
        <f>C39*D16</f>
        <v>0</v>
      </c>
      <c r="E39" s="219"/>
      <c r="F39" s="91">
        <f t="shared" si="1"/>
        <v>0</v>
      </c>
      <c r="G39" s="91">
        <f>F39*G16</f>
        <v>0</v>
      </c>
      <c r="H39" s="126" t="e">
        <f t="shared" si="2"/>
        <v>#DIV/0!</v>
      </c>
      <c r="I39" s="91" t="e">
        <f t="shared" si="3"/>
        <v>#DIV/0!</v>
      </c>
      <c r="J39" s="117" t="e">
        <f t="shared" si="4"/>
        <v>#DIV/0!</v>
      </c>
      <c r="K39" s="157">
        <f t="shared" si="5"/>
        <v>0</v>
      </c>
      <c r="L39" s="92">
        <f t="shared" si="6"/>
        <v>0</v>
      </c>
    </row>
    <row r="40" spans="1:12" ht="12.75">
      <c r="A40" s="90" t="s">
        <v>46</v>
      </c>
      <c r="B40" s="219"/>
      <c r="C40" s="91">
        <f t="shared" si="0"/>
        <v>0</v>
      </c>
      <c r="D40" s="91">
        <f>C40*D16</f>
        <v>0</v>
      </c>
      <c r="E40" s="219"/>
      <c r="F40" s="91">
        <f t="shared" si="1"/>
        <v>0</v>
      </c>
      <c r="G40" s="91">
        <f>F40*G16</f>
        <v>0</v>
      </c>
      <c r="H40" s="126" t="e">
        <f t="shared" si="2"/>
        <v>#DIV/0!</v>
      </c>
      <c r="I40" s="91" t="e">
        <f t="shared" si="3"/>
        <v>#DIV/0!</v>
      </c>
      <c r="J40" s="117" t="e">
        <f t="shared" si="4"/>
        <v>#DIV/0!</v>
      </c>
      <c r="K40" s="157">
        <f t="shared" si="5"/>
        <v>0</v>
      </c>
      <c r="L40" s="92">
        <f t="shared" si="6"/>
        <v>0</v>
      </c>
    </row>
    <row r="41" spans="1:12" ht="12.75">
      <c r="A41" s="90" t="s">
        <v>47</v>
      </c>
      <c r="B41" s="219"/>
      <c r="C41" s="91">
        <f t="shared" si="0"/>
        <v>0</v>
      </c>
      <c r="D41" s="91">
        <f>C41*D16</f>
        <v>0</v>
      </c>
      <c r="E41" s="219"/>
      <c r="F41" s="91">
        <f t="shared" si="1"/>
        <v>0</v>
      </c>
      <c r="G41" s="91">
        <f>F41*G16</f>
        <v>0</v>
      </c>
      <c r="H41" s="126" t="e">
        <f t="shared" si="2"/>
        <v>#DIV/0!</v>
      </c>
      <c r="I41" s="91" t="e">
        <f t="shared" si="3"/>
        <v>#DIV/0!</v>
      </c>
      <c r="J41" s="117" t="e">
        <f t="shared" si="4"/>
        <v>#DIV/0!</v>
      </c>
      <c r="K41" s="157">
        <f t="shared" si="5"/>
        <v>0</v>
      </c>
      <c r="L41" s="92">
        <f t="shared" si="6"/>
        <v>0</v>
      </c>
    </row>
    <row r="42" spans="1:12" ht="12.75">
      <c r="A42" s="90" t="s">
        <v>48</v>
      </c>
      <c r="B42" s="219"/>
      <c r="C42" s="91">
        <f t="shared" si="0"/>
        <v>0</v>
      </c>
      <c r="D42" s="91">
        <f>C42*D16</f>
        <v>0</v>
      </c>
      <c r="E42" s="219"/>
      <c r="F42" s="91">
        <f t="shared" si="1"/>
        <v>0</v>
      </c>
      <c r="G42" s="91">
        <f>F42*G16</f>
        <v>0</v>
      </c>
      <c r="H42" s="126" t="e">
        <f t="shared" si="2"/>
        <v>#DIV/0!</v>
      </c>
      <c r="I42" s="91" t="e">
        <f t="shared" si="3"/>
        <v>#DIV/0!</v>
      </c>
      <c r="J42" s="117" t="e">
        <f t="shared" si="4"/>
        <v>#DIV/0!</v>
      </c>
      <c r="K42" s="157">
        <f t="shared" si="5"/>
        <v>0</v>
      </c>
      <c r="L42" s="92">
        <f t="shared" si="6"/>
        <v>0</v>
      </c>
    </row>
    <row r="43" spans="1:12" ht="12.75">
      <c r="A43" s="90" t="s">
        <v>49</v>
      </c>
      <c r="B43" s="219"/>
      <c r="C43" s="91">
        <f t="shared" si="0"/>
        <v>0</v>
      </c>
      <c r="D43" s="91">
        <f>C43*D16</f>
        <v>0</v>
      </c>
      <c r="E43" s="219"/>
      <c r="F43" s="91">
        <f t="shared" si="1"/>
        <v>0</v>
      </c>
      <c r="G43" s="91">
        <f>F43*G16</f>
        <v>0</v>
      </c>
      <c r="H43" s="126" t="e">
        <f t="shared" si="2"/>
        <v>#DIV/0!</v>
      </c>
      <c r="I43" s="91" t="e">
        <f t="shared" si="3"/>
        <v>#DIV/0!</v>
      </c>
      <c r="J43" s="117" t="e">
        <f t="shared" si="4"/>
        <v>#DIV/0!</v>
      </c>
      <c r="K43" s="157">
        <f t="shared" si="5"/>
        <v>0</v>
      </c>
      <c r="L43" s="92">
        <f t="shared" si="6"/>
        <v>0</v>
      </c>
    </row>
    <row r="44" spans="1:12" ht="13.5" thickBot="1">
      <c r="A44" s="180" t="s">
        <v>50</v>
      </c>
      <c r="B44" s="221"/>
      <c r="C44" s="181">
        <f t="shared" si="0"/>
        <v>0</v>
      </c>
      <c r="D44" s="181">
        <f>C44*D16</f>
        <v>0</v>
      </c>
      <c r="E44" s="220"/>
      <c r="F44" s="94">
        <f t="shared" si="1"/>
        <v>0</v>
      </c>
      <c r="G44" s="94">
        <f>F44*G16</f>
        <v>0</v>
      </c>
      <c r="H44" s="151" t="e">
        <f t="shared" si="2"/>
        <v>#DIV/0!</v>
      </c>
      <c r="I44" s="94" t="e">
        <f t="shared" si="3"/>
        <v>#DIV/0!</v>
      </c>
      <c r="J44" s="120" t="e">
        <f t="shared" si="4"/>
        <v>#DIV/0!</v>
      </c>
      <c r="K44" s="158">
        <f t="shared" si="5"/>
        <v>0</v>
      </c>
      <c r="L44" s="95">
        <f t="shared" si="6"/>
        <v>0</v>
      </c>
    </row>
    <row r="45" spans="1:12" ht="16.5" customHeight="1" thickBot="1">
      <c r="A45" s="464" t="s">
        <v>51</v>
      </c>
      <c r="B45" s="520"/>
      <c r="C45" s="465"/>
      <c r="D45" s="466"/>
      <c r="E45" s="446" t="s">
        <v>52</v>
      </c>
      <c r="F45" s="447"/>
      <c r="G45" s="447"/>
      <c r="H45" s="447"/>
      <c r="I45" s="448"/>
      <c r="J45" s="417" t="s">
        <v>53</v>
      </c>
      <c r="K45" s="159">
        <f>SUM(K20:K44)/24</f>
        <v>0</v>
      </c>
      <c r="L45" s="149">
        <f t="shared" si="6"/>
        <v>0</v>
      </c>
    </row>
    <row r="46" spans="1:10" ht="12.75">
      <c r="A46" s="430" t="s">
        <v>58</v>
      </c>
      <c r="B46" s="436" t="s">
        <v>54</v>
      </c>
      <c r="C46" s="437"/>
      <c r="D46" s="481" t="s">
        <v>55</v>
      </c>
      <c r="E46" s="492" t="s">
        <v>56</v>
      </c>
      <c r="F46" s="476" t="s">
        <v>59</v>
      </c>
      <c r="G46" s="450" t="s">
        <v>57</v>
      </c>
      <c r="H46" s="425"/>
      <c r="I46" s="451"/>
      <c r="J46" s="420"/>
    </row>
    <row r="47" spans="1:10" ht="13.5" thickBot="1">
      <c r="A47" s="430"/>
      <c r="B47" s="436"/>
      <c r="C47" s="437"/>
      <c r="D47" s="481"/>
      <c r="E47" s="492"/>
      <c r="F47" s="476"/>
      <c r="G47" s="450"/>
      <c r="H47" s="425"/>
      <c r="I47" s="451"/>
      <c r="J47" s="420"/>
    </row>
    <row r="48" spans="1:10" ht="12.75">
      <c r="A48" s="127" t="s">
        <v>63</v>
      </c>
      <c r="B48" s="507">
        <f>SUM(D21:D28)</f>
        <v>0</v>
      </c>
      <c r="C48" s="507"/>
      <c r="D48" s="86">
        <f>SUM(G21:G28)</f>
        <v>0</v>
      </c>
      <c r="E48" s="182">
        <f>B48/8</f>
        <v>0</v>
      </c>
      <c r="F48" s="85">
        <f>D48/8</f>
        <v>0</v>
      </c>
      <c r="G48" s="510" t="e">
        <f>E48/J48</f>
        <v>#DIV/0!</v>
      </c>
      <c r="H48" s="510"/>
      <c r="I48" s="523"/>
      <c r="J48" s="136" t="e">
        <f>COS(ATAN(F48/E48))</f>
        <v>#DIV/0!</v>
      </c>
    </row>
    <row r="49" spans="1:10" ht="12.75">
      <c r="A49" s="129" t="s">
        <v>60</v>
      </c>
      <c r="B49" s="509">
        <f>SUM(D29:D36)</f>
        <v>0</v>
      </c>
      <c r="C49" s="509"/>
      <c r="D49" s="176">
        <f>SUM(G29:G36)</f>
        <v>0</v>
      </c>
      <c r="E49" s="183">
        <f>B49/8</f>
        <v>0</v>
      </c>
      <c r="F49" s="91">
        <f>D49/8</f>
        <v>0</v>
      </c>
      <c r="G49" s="389" t="e">
        <f>E49/J49</f>
        <v>#DIV/0!</v>
      </c>
      <c r="H49" s="389"/>
      <c r="I49" s="390"/>
      <c r="J49" s="137" t="e">
        <f>COS(ATAN(F49/E49))</f>
        <v>#DIV/0!</v>
      </c>
    </row>
    <row r="50" spans="1:10" ht="12.75">
      <c r="A50" s="90" t="s">
        <v>61</v>
      </c>
      <c r="B50" s="509">
        <f>SUM(D37:D44)</f>
        <v>0</v>
      </c>
      <c r="C50" s="509"/>
      <c r="D50" s="176">
        <f>SUM(G37:G44)</f>
        <v>0</v>
      </c>
      <c r="E50" s="183">
        <f>B50/8</f>
        <v>0</v>
      </c>
      <c r="F50" s="91">
        <f>D50/8</f>
        <v>0</v>
      </c>
      <c r="G50" s="389" t="e">
        <f>E50/J50</f>
        <v>#DIV/0!</v>
      </c>
      <c r="H50" s="389"/>
      <c r="I50" s="390"/>
      <c r="J50" s="137" t="e">
        <f>COS(ATAN(F50/E50))</f>
        <v>#DIV/0!</v>
      </c>
    </row>
    <row r="51" spans="1:10" ht="13.5" thickBot="1">
      <c r="A51" s="93" t="s">
        <v>62</v>
      </c>
      <c r="B51" s="508">
        <f>SUM(D21:D44)</f>
        <v>0</v>
      </c>
      <c r="C51" s="508"/>
      <c r="D51" s="177">
        <f>SUM(G21:G44)</f>
        <v>0</v>
      </c>
      <c r="E51" s="184">
        <f>B51/24</f>
        <v>0</v>
      </c>
      <c r="F51" s="120">
        <f>D51/24</f>
        <v>0</v>
      </c>
      <c r="G51" s="399" t="e">
        <f>E51/J51</f>
        <v>#DIV/0!</v>
      </c>
      <c r="H51" s="399"/>
      <c r="I51" s="400"/>
      <c r="J51" s="138" t="e">
        <f>COS(ATAN(F51/E51))</f>
        <v>#DIV/0!</v>
      </c>
    </row>
    <row r="53" ht="12.75">
      <c r="A53" s="105" t="s">
        <v>135</v>
      </c>
    </row>
    <row r="54" spans="1:5" ht="12.75">
      <c r="A54" s="105" t="s">
        <v>136</v>
      </c>
      <c r="E54" t="s">
        <v>140</v>
      </c>
    </row>
    <row r="55" spans="1:6" ht="12.75">
      <c r="A55" s="467" t="s">
        <v>137</v>
      </c>
      <c r="B55" s="467"/>
      <c r="C55" s="467"/>
      <c r="E55" s="467" t="s">
        <v>141</v>
      </c>
      <c r="F55" s="467"/>
    </row>
    <row r="56" spans="1:5" ht="12.75">
      <c r="A56" s="105" t="s">
        <v>138</v>
      </c>
      <c r="E56" t="s">
        <v>140</v>
      </c>
    </row>
    <row r="57" spans="1:6" ht="12.75">
      <c r="A57" s="467" t="s">
        <v>137</v>
      </c>
      <c r="B57" s="467"/>
      <c r="C57" s="467"/>
      <c r="E57" s="467" t="s">
        <v>141</v>
      </c>
      <c r="F57" s="467"/>
    </row>
    <row r="58" spans="1:5" ht="12.75">
      <c r="A58" s="105" t="s">
        <v>139</v>
      </c>
      <c r="E58" t="s">
        <v>140</v>
      </c>
    </row>
    <row r="59" spans="1:6" ht="12.75">
      <c r="A59" s="467" t="s">
        <v>137</v>
      </c>
      <c r="B59" s="467"/>
      <c r="C59" s="467"/>
      <c r="E59" s="467" t="s">
        <v>141</v>
      </c>
      <c r="F59" s="467"/>
    </row>
  </sheetData>
  <sheetProtection/>
  <mergeCells count="29">
    <mergeCell ref="A59:C59"/>
    <mergeCell ref="E55:F55"/>
    <mergeCell ref="E57:F57"/>
    <mergeCell ref="E59:F59"/>
    <mergeCell ref="A55:C55"/>
    <mergeCell ref="A57:C57"/>
    <mergeCell ref="B48:C48"/>
    <mergeCell ref="K13:K19"/>
    <mergeCell ref="J45:J47"/>
    <mergeCell ref="H13:H19"/>
    <mergeCell ref="B51:C51"/>
    <mergeCell ref="G49:I49"/>
    <mergeCell ref="G50:I50"/>
    <mergeCell ref="G51:I51"/>
    <mergeCell ref="L13:L17"/>
    <mergeCell ref="G48:I48"/>
    <mergeCell ref="B49:C49"/>
    <mergeCell ref="B50:C50"/>
    <mergeCell ref="E46:E47"/>
    <mergeCell ref="F46:F47"/>
    <mergeCell ref="I13:I19"/>
    <mergeCell ref="J13:J19"/>
    <mergeCell ref="G46:I47"/>
    <mergeCell ref="E45:I45"/>
    <mergeCell ref="A13:A19"/>
    <mergeCell ref="B46:C47"/>
    <mergeCell ref="A46:A47"/>
    <mergeCell ref="A45:D45"/>
    <mergeCell ref="D46:D47"/>
  </mergeCells>
  <printOptions/>
  <pageMargins left="0.75" right="0.65" top="0.48" bottom="0.77" header="0.5" footer="0.5"/>
  <pageSetup horizontalDpi="360" verticalDpi="360" orientation="portrait" paperSize="9" r:id="rId1"/>
  <colBreaks count="1" manualBreakCount="1">
    <brk id="10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2:N5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9.28125" style="0" customWidth="1"/>
    <col min="6" max="6" width="8.57421875" style="0" customWidth="1"/>
    <col min="7" max="7" width="9.28125" style="0" customWidth="1"/>
    <col min="8" max="8" width="4.28125" style="0" customWidth="1"/>
    <col min="9" max="9" width="5.28125" style="0" customWidth="1"/>
    <col min="11" max="11" width="8.8515625" style="0" customWidth="1"/>
  </cols>
  <sheetData>
    <row r="2" spans="1:14" ht="13.5" customHeight="1">
      <c r="A2" s="65" t="s">
        <v>133</v>
      </c>
      <c r="G2" t="s">
        <v>150</v>
      </c>
      <c r="H2" s="1"/>
      <c r="J2" s="1">
        <v>47</v>
      </c>
      <c r="K2" s="52" t="s">
        <v>114</v>
      </c>
      <c r="N2" s="50">
        <v>355</v>
      </c>
    </row>
    <row r="3" spans="1:14" ht="13.5" customHeight="1">
      <c r="A3" s="64" t="s">
        <v>125</v>
      </c>
      <c r="G3" t="s">
        <v>148</v>
      </c>
      <c r="H3" s="1"/>
      <c r="J3" s="1">
        <v>258</v>
      </c>
      <c r="K3" s="52" t="s">
        <v>115</v>
      </c>
      <c r="N3" s="50">
        <v>50</v>
      </c>
    </row>
    <row r="4" spans="1:11" ht="13.5" customHeight="1">
      <c r="A4" t="s">
        <v>126</v>
      </c>
      <c r="G4" t="s">
        <v>146</v>
      </c>
      <c r="J4" s="1">
        <v>302</v>
      </c>
      <c r="K4" s="52" t="s">
        <v>116</v>
      </c>
    </row>
    <row r="5" spans="1:10" ht="13.5" customHeight="1">
      <c r="A5" t="s">
        <v>127</v>
      </c>
      <c r="G5" t="s">
        <v>147</v>
      </c>
      <c r="J5" s="1">
        <v>407</v>
      </c>
    </row>
    <row r="6" ht="13.5" customHeight="1"/>
    <row r="7" ht="12.75">
      <c r="D7" s="1" t="s">
        <v>2</v>
      </c>
    </row>
    <row r="8" ht="12.75">
      <c r="B8" t="s">
        <v>0</v>
      </c>
    </row>
    <row r="9" spans="1:5" ht="12.75">
      <c r="A9" s="2"/>
      <c r="B9" t="s">
        <v>129</v>
      </c>
      <c r="E9" s="1" t="s">
        <v>160</v>
      </c>
    </row>
    <row r="11" ht="12.75">
      <c r="D11" t="s">
        <v>7</v>
      </c>
    </row>
    <row r="12" spans="1:5" ht="13.5" thickBot="1">
      <c r="A12" t="s">
        <v>119</v>
      </c>
      <c r="E12" s="1"/>
    </row>
    <row r="13" spans="1:12" ht="13.5" customHeight="1">
      <c r="A13" s="417" t="s">
        <v>25</v>
      </c>
      <c r="B13" s="17" t="s">
        <v>9</v>
      </c>
      <c r="C13" s="4"/>
      <c r="D13" s="33">
        <v>377878</v>
      </c>
      <c r="E13" s="3" t="s">
        <v>16</v>
      </c>
      <c r="F13" s="4"/>
      <c r="G13" s="63" t="s">
        <v>142</v>
      </c>
      <c r="H13" s="395" t="s">
        <v>20</v>
      </c>
      <c r="I13" s="395" t="s">
        <v>21</v>
      </c>
      <c r="J13" s="385" t="s">
        <v>24</v>
      </c>
      <c r="K13" s="413" t="s">
        <v>111</v>
      </c>
      <c r="L13" s="474" t="s">
        <v>113</v>
      </c>
    </row>
    <row r="14" spans="1:12" ht="12.75">
      <c r="A14" s="420"/>
      <c r="B14" s="9" t="s">
        <v>10</v>
      </c>
      <c r="C14" s="7"/>
      <c r="D14" s="8"/>
      <c r="E14" s="6" t="s">
        <v>17</v>
      </c>
      <c r="F14" s="7"/>
      <c r="G14" s="8"/>
      <c r="H14" s="383"/>
      <c r="I14" s="383"/>
      <c r="J14" s="386"/>
      <c r="K14" s="475"/>
      <c r="L14" s="515"/>
    </row>
    <row r="15" spans="1:12" ht="12.75">
      <c r="A15" s="420"/>
      <c r="B15" s="9" t="s">
        <v>11</v>
      </c>
      <c r="C15" s="9"/>
      <c r="D15" s="8"/>
      <c r="E15" s="6" t="s">
        <v>18</v>
      </c>
      <c r="F15" s="7"/>
      <c r="G15" s="8"/>
      <c r="H15" s="383"/>
      <c r="I15" s="383"/>
      <c r="J15" s="386"/>
      <c r="K15" s="475"/>
      <c r="L15" s="515"/>
    </row>
    <row r="16" spans="1:12" ht="12.75">
      <c r="A16" s="420"/>
      <c r="B16" s="23" t="s">
        <v>64</v>
      </c>
      <c r="C16" s="24"/>
      <c r="D16" s="31">
        <v>1000</v>
      </c>
      <c r="E16" s="6" t="s">
        <v>19</v>
      </c>
      <c r="F16" s="7"/>
      <c r="G16" s="32">
        <v>1000</v>
      </c>
      <c r="H16" s="383"/>
      <c r="I16" s="383"/>
      <c r="J16" s="386"/>
      <c r="K16" s="475"/>
      <c r="L16" s="515"/>
    </row>
    <row r="17" spans="1:12" ht="12.75">
      <c r="A17" s="420"/>
      <c r="B17" s="18" t="s">
        <v>12</v>
      </c>
      <c r="C17" s="20" t="s">
        <v>14</v>
      </c>
      <c r="D17" s="20" t="s">
        <v>22</v>
      </c>
      <c r="E17" s="20" t="s">
        <v>12</v>
      </c>
      <c r="F17" s="20" t="s">
        <v>14</v>
      </c>
      <c r="G17" s="20" t="s">
        <v>22</v>
      </c>
      <c r="H17" s="477"/>
      <c r="I17" s="383"/>
      <c r="J17" s="386"/>
      <c r="K17" s="475"/>
      <c r="L17" s="515"/>
    </row>
    <row r="18" spans="1:12" ht="12.75">
      <c r="A18" s="420"/>
      <c r="B18" s="19" t="s">
        <v>13</v>
      </c>
      <c r="C18" s="21" t="s">
        <v>12</v>
      </c>
      <c r="D18" s="21" t="s">
        <v>23</v>
      </c>
      <c r="E18" s="21" t="s">
        <v>13</v>
      </c>
      <c r="F18" s="21" t="s">
        <v>12</v>
      </c>
      <c r="G18" s="21" t="s">
        <v>23</v>
      </c>
      <c r="H18" s="477"/>
      <c r="I18" s="383"/>
      <c r="J18" s="386"/>
      <c r="K18" s="475"/>
      <c r="L18" s="48" t="s">
        <v>112</v>
      </c>
    </row>
    <row r="19" spans="1:12" ht="13.5" thickBot="1">
      <c r="A19" s="420"/>
      <c r="B19" s="12"/>
      <c r="C19" s="11"/>
      <c r="D19" s="21" t="s">
        <v>15</v>
      </c>
      <c r="E19" s="11"/>
      <c r="F19" s="11"/>
      <c r="G19" s="21" t="s">
        <v>15</v>
      </c>
      <c r="H19" s="477"/>
      <c r="I19" s="383"/>
      <c r="J19" s="386"/>
      <c r="K19" s="475"/>
      <c r="L19" s="51">
        <v>50</v>
      </c>
    </row>
    <row r="20" spans="1:12" s="99" customFormat="1" ht="12">
      <c r="A20" s="84" t="s">
        <v>26</v>
      </c>
      <c r="B20" s="166"/>
      <c r="C20" s="85"/>
      <c r="D20" s="118"/>
      <c r="E20" s="85"/>
      <c r="F20" s="85"/>
      <c r="G20" s="85"/>
      <c r="H20" s="85"/>
      <c r="I20" s="85"/>
      <c r="J20" s="85"/>
      <c r="K20" s="85"/>
      <c r="L20" s="87"/>
    </row>
    <row r="21" spans="1:12" s="99" customFormat="1" ht="12">
      <c r="A21" s="90" t="s">
        <v>27</v>
      </c>
      <c r="B21" s="126"/>
      <c r="C21" s="91">
        <f aca="true" t="shared" si="0" ref="C21:C44">B21-B20</f>
        <v>0</v>
      </c>
      <c r="D21" s="117">
        <f>C21*D16</f>
        <v>0</v>
      </c>
      <c r="E21" s="91"/>
      <c r="F21" s="91">
        <f aca="true" t="shared" si="1" ref="F21:F44">E21-E20</f>
        <v>0</v>
      </c>
      <c r="G21" s="91">
        <f>F21*G16</f>
        <v>0</v>
      </c>
      <c r="H21" s="126" t="e">
        <f aca="true" t="shared" si="2" ref="H21:H44">G21/D21</f>
        <v>#DIV/0!</v>
      </c>
      <c r="I21" s="126" t="e">
        <f aca="true" t="shared" si="3" ref="I21:I44">COS(ATAN(H21))</f>
        <v>#DIV/0!</v>
      </c>
      <c r="J21" s="117" t="e">
        <f aca="true" t="shared" si="4" ref="J21:J44">D21/I21</f>
        <v>#DIV/0!</v>
      </c>
      <c r="K21" s="117">
        <f>SQRT(D21*D21+G21*G21)/(1.732*10)</f>
        <v>0</v>
      </c>
      <c r="L21" s="119">
        <f>K21/$L$19*100</f>
        <v>0</v>
      </c>
    </row>
    <row r="22" spans="1:12" s="99" customFormat="1" ht="12">
      <c r="A22" s="90" t="s">
        <v>28</v>
      </c>
      <c r="B22" s="126"/>
      <c r="C22" s="91">
        <f t="shared" si="0"/>
        <v>0</v>
      </c>
      <c r="D22" s="91">
        <f>C22*D16</f>
        <v>0</v>
      </c>
      <c r="E22" s="91"/>
      <c r="F22" s="91">
        <f t="shared" si="1"/>
        <v>0</v>
      </c>
      <c r="G22" s="91">
        <f>F22*G16</f>
        <v>0</v>
      </c>
      <c r="H22" s="126" t="e">
        <f t="shared" si="2"/>
        <v>#DIV/0!</v>
      </c>
      <c r="I22" s="126" t="e">
        <f t="shared" si="3"/>
        <v>#DIV/0!</v>
      </c>
      <c r="J22" s="117" t="e">
        <f t="shared" si="4"/>
        <v>#DIV/0!</v>
      </c>
      <c r="K22" s="117">
        <f aca="true" t="shared" si="5" ref="K22:K44">SQRT(D22*D22+G22*G22)/(1.732*10)</f>
        <v>0</v>
      </c>
      <c r="L22" s="119">
        <f aca="true" t="shared" si="6" ref="L22:L45">K22/$L$19*100</f>
        <v>0</v>
      </c>
    </row>
    <row r="23" spans="1:12" s="99" customFormat="1" ht="12">
      <c r="A23" s="90" t="s">
        <v>29</v>
      </c>
      <c r="B23" s="126"/>
      <c r="C23" s="91">
        <f t="shared" si="0"/>
        <v>0</v>
      </c>
      <c r="D23" s="91">
        <f>C23*D16</f>
        <v>0</v>
      </c>
      <c r="E23" s="91"/>
      <c r="F23" s="91">
        <f t="shared" si="1"/>
        <v>0</v>
      </c>
      <c r="G23" s="91">
        <f>F23*G16</f>
        <v>0</v>
      </c>
      <c r="H23" s="126" t="e">
        <f t="shared" si="2"/>
        <v>#DIV/0!</v>
      </c>
      <c r="I23" s="154" t="e">
        <f t="shared" si="3"/>
        <v>#DIV/0!</v>
      </c>
      <c r="J23" s="117" t="e">
        <f t="shared" si="4"/>
        <v>#DIV/0!</v>
      </c>
      <c r="K23" s="117">
        <f t="shared" si="5"/>
        <v>0</v>
      </c>
      <c r="L23" s="119">
        <f t="shared" si="6"/>
        <v>0</v>
      </c>
    </row>
    <row r="24" spans="1:12" s="99" customFormat="1" ht="12">
      <c r="A24" s="90" t="s">
        <v>30</v>
      </c>
      <c r="B24" s="126"/>
      <c r="C24" s="91">
        <f t="shared" si="0"/>
        <v>0</v>
      </c>
      <c r="D24" s="91">
        <f>C24*D16</f>
        <v>0</v>
      </c>
      <c r="E24" s="91"/>
      <c r="F24" s="91">
        <f t="shared" si="1"/>
        <v>0</v>
      </c>
      <c r="G24" s="91">
        <f>F24*G16</f>
        <v>0</v>
      </c>
      <c r="H24" s="126" t="e">
        <f t="shared" si="2"/>
        <v>#DIV/0!</v>
      </c>
      <c r="I24" s="91" t="e">
        <f t="shared" si="3"/>
        <v>#DIV/0!</v>
      </c>
      <c r="J24" s="117" t="e">
        <f t="shared" si="4"/>
        <v>#DIV/0!</v>
      </c>
      <c r="K24" s="117">
        <f t="shared" si="5"/>
        <v>0</v>
      </c>
      <c r="L24" s="119">
        <f t="shared" si="6"/>
        <v>0</v>
      </c>
    </row>
    <row r="25" spans="1:12" s="99" customFormat="1" ht="12">
      <c r="A25" s="90" t="s">
        <v>31</v>
      </c>
      <c r="B25" s="126"/>
      <c r="C25" s="91">
        <f t="shared" si="0"/>
        <v>0</v>
      </c>
      <c r="D25" s="91">
        <f>C25*D16</f>
        <v>0</v>
      </c>
      <c r="E25" s="91"/>
      <c r="F25" s="91">
        <f t="shared" si="1"/>
        <v>0</v>
      </c>
      <c r="G25" s="91">
        <f>F25*G16</f>
        <v>0</v>
      </c>
      <c r="H25" s="126" t="e">
        <f t="shared" si="2"/>
        <v>#DIV/0!</v>
      </c>
      <c r="I25" s="91" t="e">
        <f t="shared" si="3"/>
        <v>#DIV/0!</v>
      </c>
      <c r="J25" s="117" t="e">
        <f t="shared" si="4"/>
        <v>#DIV/0!</v>
      </c>
      <c r="K25" s="117">
        <f t="shared" si="5"/>
        <v>0</v>
      </c>
      <c r="L25" s="119">
        <f t="shared" si="6"/>
        <v>0</v>
      </c>
    </row>
    <row r="26" spans="1:12" s="99" customFormat="1" ht="12">
      <c r="A26" s="90" t="s">
        <v>32</v>
      </c>
      <c r="B26" s="126"/>
      <c r="C26" s="91">
        <f t="shared" si="0"/>
        <v>0</v>
      </c>
      <c r="D26" s="91">
        <f>C26*D16</f>
        <v>0</v>
      </c>
      <c r="E26" s="91"/>
      <c r="F26" s="91">
        <f t="shared" si="1"/>
        <v>0</v>
      </c>
      <c r="G26" s="91">
        <f>F26*G16</f>
        <v>0</v>
      </c>
      <c r="H26" s="126" t="e">
        <f t="shared" si="2"/>
        <v>#DIV/0!</v>
      </c>
      <c r="I26" s="91" t="e">
        <f t="shared" si="3"/>
        <v>#DIV/0!</v>
      </c>
      <c r="J26" s="117" t="e">
        <f t="shared" si="4"/>
        <v>#DIV/0!</v>
      </c>
      <c r="K26" s="117">
        <f t="shared" si="5"/>
        <v>0</v>
      </c>
      <c r="L26" s="119">
        <f t="shared" si="6"/>
        <v>0</v>
      </c>
    </row>
    <row r="27" spans="1:12" s="99" customFormat="1" ht="12">
      <c r="A27" s="90" t="s">
        <v>33</v>
      </c>
      <c r="B27" s="126"/>
      <c r="C27" s="91">
        <f t="shared" si="0"/>
        <v>0</v>
      </c>
      <c r="D27" s="91">
        <f>C27*D16</f>
        <v>0</v>
      </c>
      <c r="E27" s="91"/>
      <c r="F27" s="91">
        <f t="shared" si="1"/>
        <v>0</v>
      </c>
      <c r="G27" s="91">
        <f>F27*G16</f>
        <v>0</v>
      </c>
      <c r="H27" s="126" t="e">
        <f t="shared" si="2"/>
        <v>#DIV/0!</v>
      </c>
      <c r="I27" s="91" t="e">
        <f t="shared" si="3"/>
        <v>#DIV/0!</v>
      </c>
      <c r="J27" s="117" t="e">
        <f t="shared" si="4"/>
        <v>#DIV/0!</v>
      </c>
      <c r="K27" s="117">
        <f t="shared" si="5"/>
        <v>0</v>
      </c>
      <c r="L27" s="119">
        <f t="shared" si="6"/>
        <v>0</v>
      </c>
    </row>
    <row r="28" spans="1:12" s="99" customFormat="1" ht="12">
      <c r="A28" s="90" t="s">
        <v>34</v>
      </c>
      <c r="B28" s="126"/>
      <c r="C28" s="91">
        <f t="shared" si="0"/>
        <v>0</v>
      </c>
      <c r="D28" s="91">
        <f>C28*D16</f>
        <v>0</v>
      </c>
      <c r="E28" s="91"/>
      <c r="F28" s="91">
        <f t="shared" si="1"/>
        <v>0</v>
      </c>
      <c r="G28" s="91">
        <f>F28*G16</f>
        <v>0</v>
      </c>
      <c r="H28" s="126" t="e">
        <f t="shared" si="2"/>
        <v>#DIV/0!</v>
      </c>
      <c r="I28" s="91" t="e">
        <f t="shared" si="3"/>
        <v>#DIV/0!</v>
      </c>
      <c r="J28" s="117" t="e">
        <f t="shared" si="4"/>
        <v>#DIV/0!</v>
      </c>
      <c r="K28" s="117">
        <f t="shared" si="5"/>
        <v>0</v>
      </c>
      <c r="L28" s="119">
        <f t="shared" si="6"/>
        <v>0</v>
      </c>
    </row>
    <row r="29" spans="1:12" s="99" customFormat="1" ht="12">
      <c r="A29" s="90" t="s">
        <v>35</v>
      </c>
      <c r="B29" s="126"/>
      <c r="C29" s="91">
        <f t="shared" si="0"/>
        <v>0</v>
      </c>
      <c r="D29" s="91">
        <f>C29*D16</f>
        <v>0</v>
      </c>
      <c r="E29" s="91"/>
      <c r="F29" s="91">
        <f t="shared" si="1"/>
        <v>0</v>
      </c>
      <c r="G29" s="91">
        <f>F29*G16</f>
        <v>0</v>
      </c>
      <c r="H29" s="126" t="e">
        <f t="shared" si="2"/>
        <v>#DIV/0!</v>
      </c>
      <c r="I29" s="91" t="e">
        <f t="shared" si="3"/>
        <v>#DIV/0!</v>
      </c>
      <c r="J29" s="117" t="e">
        <f t="shared" si="4"/>
        <v>#DIV/0!</v>
      </c>
      <c r="K29" s="117">
        <f t="shared" si="5"/>
        <v>0</v>
      </c>
      <c r="L29" s="119">
        <f t="shared" si="6"/>
        <v>0</v>
      </c>
    </row>
    <row r="30" spans="1:12" s="99" customFormat="1" ht="12">
      <c r="A30" s="90" t="s">
        <v>36</v>
      </c>
      <c r="B30" s="126"/>
      <c r="C30" s="91">
        <f t="shared" si="0"/>
        <v>0</v>
      </c>
      <c r="D30" s="91">
        <f>C30*D16</f>
        <v>0</v>
      </c>
      <c r="E30" s="91"/>
      <c r="F30" s="91">
        <f t="shared" si="1"/>
        <v>0</v>
      </c>
      <c r="G30" s="91">
        <f>F30*G16</f>
        <v>0</v>
      </c>
      <c r="H30" s="126" t="e">
        <f t="shared" si="2"/>
        <v>#DIV/0!</v>
      </c>
      <c r="I30" s="91" t="e">
        <f t="shared" si="3"/>
        <v>#DIV/0!</v>
      </c>
      <c r="J30" s="117" t="e">
        <f t="shared" si="4"/>
        <v>#DIV/0!</v>
      </c>
      <c r="K30" s="117">
        <f t="shared" si="5"/>
        <v>0</v>
      </c>
      <c r="L30" s="119">
        <f t="shared" si="6"/>
        <v>0</v>
      </c>
    </row>
    <row r="31" spans="1:12" s="99" customFormat="1" ht="12">
      <c r="A31" s="90" t="s">
        <v>37</v>
      </c>
      <c r="B31" s="126"/>
      <c r="C31" s="91">
        <f t="shared" si="0"/>
        <v>0</v>
      </c>
      <c r="D31" s="91">
        <f>C31*D16</f>
        <v>0</v>
      </c>
      <c r="E31" s="91"/>
      <c r="F31" s="91">
        <f t="shared" si="1"/>
        <v>0</v>
      </c>
      <c r="G31" s="91">
        <f>F31*G16</f>
        <v>0</v>
      </c>
      <c r="H31" s="126" t="e">
        <f t="shared" si="2"/>
        <v>#DIV/0!</v>
      </c>
      <c r="I31" s="91" t="e">
        <f t="shared" si="3"/>
        <v>#DIV/0!</v>
      </c>
      <c r="J31" s="117" t="e">
        <f t="shared" si="4"/>
        <v>#DIV/0!</v>
      </c>
      <c r="K31" s="117">
        <f t="shared" si="5"/>
        <v>0</v>
      </c>
      <c r="L31" s="119">
        <f t="shared" si="6"/>
        <v>0</v>
      </c>
    </row>
    <row r="32" spans="1:12" s="99" customFormat="1" ht="12">
      <c r="A32" s="90" t="s">
        <v>38</v>
      </c>
      <c r="B32" s="126"/>
      <c r="C32" s="91">
        <f t="shared" si="0"/>
        <v>0</v>
      </c>
      <c r="D32" s="91">
        <f>C32*D16</f>
        <v>0</v>
      </c>
      <c r="E32" s="91"/>
      <c r="F32" s="91">
        <f t="shared" si="1"/>
        <v>0</v>
      </c>
      <c r="G32" s="91">
        <f>F32*G16</f>
        <v>0</v>
      </c>
      <c r="H32" s="126" t="e">
        <f t="shared" si="2"/>
        <v>#DIV/0!</v>
      </c>
      <c r="I32" s="91" t="e">
        <f t="shared" si="3"/>
        <v>#DIV/0!</v>
      </c>
      <c r="J32" s="117" t="e">
        <f t="shared" si="4"/>
        <v>#DIV/0!</v>
      </c>
      <c r="K32" s="117">
        <f t="shared" si="5"/>
        <v>0</v>
      </c>
      <c r="L32" s="119">
        <f t="shared" si="6"/>
        <v>0</v>
      </c>
    </row>
    <row r="33" spans="1:12" s="99" customFormat="1" ht="12">
      <c r="A33" s="90" t="s">
        <v>39</v>
      </c>
      <c r="B33" s="126"/>
      <c r="C33" s="91">
        <f t="shared" si="0"/>
        <v>0</v>
      </c>
      <c r="D33" s="91">
        <f>C33*D16</f>
        <v>0</v>
      </c>
      <c r="E33" s="91"/>
      <c r="F33" s="91">
        <f t="shared" si="1"/>
        <v>0</v>
      </c>
      <c r="G33" s="91">
        <f>F33*G16</f>
        <v>0</v>
      </c>
      <c r="H33" s="126" t="e">
        <f t="shared" si="2"/>
        <v>#DIV/0!</v>
      </c>
      <c r="I33" s="91" t="e">
        <f t="shared" si="3"/>
        <v>#DIV/0!</v>
      </c>
      <c r="J33" s="117" t="e">
        <f t="shared" si="4"/>
        <v>#DIV/0!</v>
      </c>
      <c r="K33" s="117">
        <f t="shared" si="5"/>
        <v>0</v>
      </c>
      <c r="L33" s="119">
        <f t="shared" si="6"/>
        <v>0</v>
      </c>
    </row>
    <row r="34" spans="1:12" s="99" customFormat="1" ht="12">
      <c r="A34" s="90" t="s">
        <v>40</v>
      </c>
      <c r="B34" s="126"/>
      <c r="C34" s="91">
        <f t="shared" si="0"/>
        <v>0</v>
      </c>
      <c r="D34" s="91">
        <f>C34*D16</f>
        <v>0</v>
      </c>
      <c r="E34" s="91"/>
      <c r="F34" s="91">
        <f t="shared" si="1"/>
        <v>0</v>
      </c>
      <c r="G34" s="91">
        <f>F34*G16</f>
        <v>0</v>
      </c>
      <c r="H34" s="126" t="e">
        <f t="shared" si="2"/>
        <v>#DIV/0!</v>
      </c>
      <c r="I34" s="91" t="e">
        <f t="shared" si="3"/>
        <v>#DIV/0!</v>
      </c>
      <c r="J34" s="117" t="e">
        <f t="shared" si="4"/>
        <v>#DIV/0!</v>
      </c>
      <c r="K34" s="117">
        <f t="shared" si="5"/>
        <v>0</v>
      </c>
      <c r="L34" s="119">
        <f t="shared" si="6"/>
        <v>0</v>
      </c>
    </row>
    <row r="35" spans="1:12" s="99" customFormat="1" ht="12">
      <c r="A35" s="90" t="s">
        <v>41</v>
      </c>
      <c r="B35" s="126"/>
      <c r="C35" s="91">
        <f t="shared" si="0"/>
        <v>0</v>
      </c>
      <c r="D35" s="91">
        <f>C35*D16</f>
        <v>0</v>
      </c>
      <c r="E35" s="91"/>
      <c r="F35" s="91">
        <f t="shared" si="1"/>
        <v>0</v>
      </c>
      <c r="G35" s="91">
        <f>F35*G16</f>
        <v>0</v>
      </c>
      <c r="H35" s="126" t="e">
        <f t="shared" si="2"/>
        <v>#DIV/0!</v>
      </c>
      <c r="I35" s="91" t="e">
        <f t="shared" si="3"/>
        <v>#DIV/0!</v>
      </c>
      <c r="J35" s="117" t="e">
        <f t="shared" si="4"/>
        <v>#DIV/0!</v>
      </c>
      <c r="K35" s="117">
        <f t="shared" si="5"/>
        <v>0</v>
      </c>
      <c r="L35" s="119">
        <f t="shared" si="6"/>
        <v>0</v>
      </c>
    </row>
    <row r="36" spans="1:12" s="99" customFormat="1" ht="12">
      <c r="A36" s="90" t="s">
        <v>42</v>
      </c>
      <c r="B36" s="126"/>
      <c r="C36" s="91">
        <f t="shared" si="0"/>
        <v>0</v>
      </c>
      <c r="D36" s="91">
        <f>C36*D16</f>
        <v>0</v>
      </c>
      <c r="E36" s="91"/>
      <c r="F36" s="91">
        <f t="shared" si="1"/>
        <v>0</v>
      </c>
      <c r="G36" s="91">
        <f>F36*G16</f>
        <v>0</v>
      </c>
      <c r="H36" s="126" t="e">
        <f t="shared" si="2"/>
        <v>#DIV/0!</v>
      </c>
      <c r="I36" s="91" t="e">
        <f t="shared" si="3"/>
        <v>#DIV/0!</v>
      </c>
      <c r="J36" s="117" t="e">
        <f t="shared" si="4"/>
        <v>#DIV/0!</v>
      </c>
      <c r="K36" s="117">
        <f t="shared" si="5"/>
        <v>0</v>
      </c>
      <c r="L36" s="119">
        <f t="shared" si="6"/>
        <v>0</v>
      </c>
    </row>
    <row r="37" spans="1:12" s="99" customFormat="1" ht="12">
      <c r="A37" s="90" t="s">
        <v>43</v>
      </c>
      <c r="B37" s="126"/>
      <c r="C37" s="91">
        <f t="shared" si="0"/>
        <v>0</v>
      </c>
      <c r="D37" s="91">
        <f>C37*D16</f>
        <v>0</v>
      </c>
      <c r="E37" s="91"/>
      <c r="F37" s="91">
        <f t="shared" si="1"/>
        <v>0</v>
      </c>
      <c r="G37" s="91">
        <f>F37*G16</f>
        <v>0</v>
      </c>
      <c r="H37" s="126" t="e">
        <f t="shared" si="2"/>
        <v>#DIV/0!</v>
      </c>
      <c r="I37" s="91" t="e">
        <f t="shared" si="3"/>
        <v>#DIV/0!</v>
      </c>
      <c r="J37" s="117" t="e">
        <f t="shared" si="4"/>
        <v>#DIV/0!</v>
      </c>
      <c r="K37" s="117">
        <f t="shared" si="5"/>
        <v>0</v>
      </c>
      <c r="L37" s="119">
        <f t="shared" si="6"/>
        <v>0</v>
      </c>
    </row>
    <row r="38" spans="1:12" s="99" customFormat="1" ht="12">
      <c r="A38" s="90" t="s">
        <v>44</v>
      </c>
      <c r="B38" s="126"/>
      <c r="C38" s="91">
        <f t="shared" si="0"/>
        <v>0</v>
      </c>
      <c r="D38" s="91">
        <f>C38*D16</f>
        <v>0</v>
      </c>
      <c r="E38" s="91"/>
      <c r="F38" s="91">
        <f t="shared" si="1"/>
        <v>0</v>
      </c>
      <c r="G38" s="91">
        <f>F38*G16</f>
        <v>0</v>
      </c>
      <c r="H38" s="126" t="e">
        <f t="shared" si="2"/>
        <v>#DIV/0!</v>
      </c>
      <c r="I38" s="91" t="e">
        <f t="shared" si="3"/>
        <v>#DIV/0!</v>
      </c>
      <c r="J38" s="117" t="e">
        <f t="shared" si="4"/>
        <v>#DIV/0!</v>
      </c>
      <c r="K38" s="117">
        <f t="shared" si="5"/>
        <v>0</v>
      </c>
      <c r="L38" s="119">
        <f t="shared" si="6"/>
        <v>0</v>
      </c>
    </row>
    <row r="39" spans="1:12" s="99" customFormat="1" ht="12">
      <c r="A39" s="90" t="s">
        <v>45</v>
      </c>
      <c r="B39" s="126"/>
      <c r="C39" s="91">
        <f t="shared" si="0"/>
        <v>0</v>
      </c>
      <c r="D39" s="91">
        <f>C39*D16</f>
        <v>0</v>
      </c>
      <c r="E39" s="91"/>
      <c r="F39" s="91">
        <f t="shared" si="1"/>
        <v>0</v>
      </c>
      <c r="G39" s="91">
        <f>F39*G16</f>
        <v>0</v>
      </c>
      <c r="H39" s="126" t="e">
        <f t="shared" si="2"/>
        <v>#DIV/0!</v>
      </c>
      <c r="I39" s="91" t="e">
        <f t="shared" si="3"/>
        <v>#DIV/0!</v>
      </c>
      <c r="J39" s="117" t="e">
        <f t="shared" si="4"/>
        <v>#DIV/0!</v>
      </c>
      <c r="K39" s="117">
        <f t="shared" si="5"/>
        <v>0</v>
      </c>
      <c r="L39" s="119">
        <f t="shared" si="6"/>
        <v>0</v>
      </c>
    </row>
    <row r="40" spans="1:12" s="99" customFormat="1" ht="12">
      <c r="A40" s="90" t="s">
        <v>46</v>
      </c>
      <c r="B40" s="126"/>
      <c r="C40" s="91">
        <f t="shared" si="0"/>
        <v>0</v>
      </c>
      <c r="D40" s="91">
        <f>C40*D16</f>
        <v>0</v>
      </c>
      <c r="E40" s="91"/>
      <c r="F40" s="91">
        <f t="shared" si="1"/>
        <v>0</v>
      </c>
      <c r="G40" s="91">
        <f>F40*G16</f>
        <v>0</v>
      </c>
      <c r="H40" s="126" t="e">
        <f t="shared" si="2"/>
        <v>#DIV/0!</v>
      </c>
      <c r="I40" s="91" t="e">
        <f t="shared" si="3"/>
        <v>#DIV/0!</v>
      </c>
      <c r="J40" s="117" t="e">
        <f t="shared" si="4"/>
        <v>#DIV/0!</v>
      </c>
      <c r="K40" s="117">
        <f t="shared" si="5"/>
        <v>0</v>
      </c>
      <c r="L40" s="119">
        <f t="shared" si="6"/>
        <v>0</v>
      </c>
    </row>
    <row r="41" spans="1:12" s="99" customFormat="1" ht="12">
      <c r="A41" s="90" t="s">
        <v>47</v>
      </c>
      <c r="B41" s="126"/>
      <c r="C41" s="91">
        <f t="shared" si="0"/>
        <v>0</v>
      </c>
      <c r="D41" s="91">
        <f>C41*D16</f>
        <v>0</v>
      </c>
      <c r="E41" s="91"/>
      <c r="F41" s="91">
        <f t="shared" si="1"/>
        <v>0</v>
      </c>
      <c r="G41" s="91">
        <f>F41*G16</f>
        <v>0</v>
      </c>
      <c r="H41" s="126" t="e">
        <f t="shared" si="2"/>
        <v>#DIV/0!</v>
      </c>
      <c r="I41" s="91" t="e">
        <f t="shared" si="3"/>
        <v>#DIV/0!</v>
      </c>
      <c r="J41" s="117" t="e">
        <f t="shared" si="4"/>
        <v>#DIV/0!</v>
      </c>
      <c r="K41" s="117">
        <f t="shared" si="5"/>
        <v>0</v>
      </c>
      <c r="L41" s="119">
        <f t="shared" si="6"/>
        <v>0</v>
      </c>
    </row>
    <row r="42" spans="1:12" s="99" customFormat="1" ht="12">
      <c r="A42" s="90" t="s">
        <v>48</v>
      </c>
      <c r="B42" s="126"/>
      <c r="C42" s="91">
        <f t="shared" si="0"/>
        <v>0</v>
      </c>
      <c r="D42" s="91">
        <f>C42*D16</f>
        <v>0</v>
      </c>
      <c r="E42" s="91"/>
      <c r="F42" s="91">
        <f t="shared" si="1"/>
        <v>0</v>
      </c>
      <c r="G42" s="91">
        <f>F42*G16</f>
        <v>0</v>
      </c>
      <c r="H42" s="126" t="e">
        <f t="shared" si="2"/>
        <v>#DIV/0!</v>
      </c>
      <c r="I42" s="91" t="e">
        <f t="shared" si="3"/>
        <v>#DIV/0!</v>
      </c>
      <c r="J42" s="117" t="e">
        <f t="shared" si="4"/>
        <v>#DIV/0!</v>
      </c>
      <c r="K42" s="117">
        <f t="shared" si="5"/>
        <v>0</v>
      </c>
      <c r="L42" s="119">
        <f t="shared" si="6"/>
        <v>0</v>
      </c>
    </row>
    <row r="43" spans="1:12" s="99" customFormat="1" ht="12">
      <c r="A43" s="90" t="s">
        <v>49</v>
      </c>
      <c r="B43" s="126"/>
      <c r="C43" s="91">
        <f t="shared" si="0"/>
        <v>0</v>
      </c>
      <c r="D43" s="91">
        <f>C43*D16</f>
        <v>0</v>
      </c>
      <c r="E43" s="91"/>
      <c r="F43" s="91">
        <f t="shared" si="1"/>
        <v>0</v>
      </c>
      <c r="G43" s="91">
        <f>F43*G16</f>
        <v>0</v>
      </c>
      <c r="H43" s="126" t="e">
        <f t="shared" si="2"/>
        <v>#DIV/0!</v>
      </c>
      <c r="I43" s="91" t="e">
        <f t="shared" si="3"/>
        <v>#DIV/0!</v>
      </c>
      <c r="J43" s="117" t="e">
        <f t="shared" si="4"/>
        <v>#DIV/0!</v>
      </c>
      <c r="K43" s="117">
        <f t="shared" si="5"/>
        <v>0</v>
      </c>
      <c r="L43" s="119">
        <f t="shared" si="6"/>
        <v>0</v>
      </c>
    </row>
    <row r="44" spans="1:12" s="99" customFormat="1" ht="12.75" thickBot="1">
      <c r="A44" s="93" t="s">
        <v>50</v>
      </c>
      <c r="B44" s="151"/>
      <c r="C44" s="94">
        <f t="shared" si="0"/>
        <v>0</v>
      </c>
      <c r="D44" s="94">
        <f>C44*D16</f>
        <v>0</v>
      </c>
      <c r="E44" s="94"/>
      <c r="F44" s="94">
        <f t="shared" si="1"/>
        <v>0</v>
      </c>
      <c r="G44" s="94">
        <f>F44*G16</f>
        <v>0</v>
      </c>
      <c r="H44" s="151" t="e">
        <f t="shared" si="2"/>
        <v>#DIV/0!</v>
      </c>
      <c r="I44" s="94" t="e">
        <f t="shared" si="3"/>
        <v>#DIV/0!</v>
      </c>
      <c r="J44" s="120" t="e">
        <f t="shared" si="4"/>
        <v>#DIV/0!</v>
      </c>
      <c r="K44" s="120">
        <f t="shared" si="5"/>
        <v>0</v>
      </c>
      <c r="L44" s="121">
        <f t="shared" si="6"/>
        <v>0</v>
      </c>
    </row>
    <row r="45" spans="1:12" ht="16.5" customHeight="1" thickBot="1">
      <c r="A45" s="415" t="s">
        <v>51</v>
      </c>
      <c r="B45" s="497"/>
      <c r="C45" s="497"/>
      <c r="D45" s="500"/>
      <c r="E45" s="425" t="s">
        <v>52</v>
      </c>
      <c r="F45" s="425"/>
      <c r="G45" s="425"/>
      <c r="H45" s="425"/>
      <c r="I45" s="451"/>
      <c r="J45" s="420" t="s">
        <v>53</v>
      </c>
      <c r="K45" s="116">
        <f>SUM(K20:K44)/24</f>
        <v>0</v>
      </c>
      <c r="L45" s="116">
        <f t="shared" si="6"/>
        <v>0</v>
      </c>
    </row>
    <row r="46" spans="1:10" ht="12.75">
      <c r="A46" s="430" t="s">
        <v>58</v>
      </c>
      <c r="B46" s="436" t="s">
        <v>54</v>
      </c>
      <c r="C46" s="437"/>
      <c r="D46" s="481" t="s">
        <v>55</v>
      </c>
      <c r="E46" s="478" t="s">
        <v>56</v>
      </c>
      <c r="F46" s="428" t="s">
        <v>59</v>
      </c>
      <c r="G46" s="422" t="s">
        <v>57</v>
      </c>
      <c r="H46" s="442"/>
      <c r="I46" s="443"/>
      <c r="J46" s="420"/>
    </row>
    <row r="47" spans="1:10" ht="13.5" thickBot="1">
      <c r="A47" s="430"/>
      <c r="B47" s="436"/>
      <c r="C47" s="437"/>
      <c r="D47" s="481"/>
      <c r="E47" s="492"/>
      <c r="F47" s="476"/>
      <c r="G47" s="450"/>
      <c r="H47" s="425"/>
      <c r="I47" s="451"/>
      <c r="J47" s="420"/>
    </row>
    <row r="48" spans="1:10" ht="12.75">
      <c r="A48" s="127" t="s">
        <v>63</v>
      </c>
      <c r="B48" s="507">
        <f>SUM(D21:D28)</f>
        <v>0</v>
      </c>
      <c r="C48" s="507"/>
      <c r="D48" s="118">
        <f>SUM(G21:G28)</f>
        <v>0</v>
      </c>
      <c r="E48" s="128">
        <f>B48/8</f>
        <v>0</v>
      </c>
      <c r="F48" s="85">
        <f>D48/8</f>
        <v>0</v>
      </c>
      <c r="G48" s="510" t="e">
        <f>E48/J48</f>
        <v>#DIV/0!</v>
      </c>
      <c r="H48" s="510"/>
      <c r="I48" s="510"/>
      <c r="J48" s="53" t="e">
        <f>COS(ATAN(F48/E48))</f>
        <v>#DIV/0!</v>
      </c>
    </row>
    <row r="49" spans="1:10" ht="12.75">
      <c r="A49" s="129" t="s">
        <v>60</v>
      </c>
      <c r="B49" s="509">
        <f>SUM(D29:D36)</f>
        <v>0</v>
      </c>
      <c r="C49" s="509"/>
      <c r="D49" s="106">
        <f>SUM(G29:G36)</f>
        <v>0</v>
      </c>
      <c r="E49" s="130">
        <f>B49/8</f>
        <v>0</v>
      </c>
      <c r="F49" s="91">
        <f>D49/8</f>
        <v>0</v>
      </c>
      <c r="G49" s="389" t="e">
        <f>E49/J49</f>
        <v>#DIV/0!</v>
      </c>
      <c r="H49" s="389"/>
      <c r="I49" s="389"/>
      <c r="J49" s="54" t="e">
        <f>COS(ATAN(F49/E49))</f>
        <v>#DIV/0!</v>
      </c>
    </row>
    <row r="50" spans="1:10" ht="12.75">
      <c r="A50" s="90" t="s">
        <v>61</v>
      </c>
      <c r="B50" s="509">
        <f>SUM(D37:D44)</f>
        <v>0</v>
      </c>
      <c r="C50" s="509"/>
      <c r="D50" s="106">
        <f>SUM(G37:G44)</f>
        <v>0</v>
      </c>
      <c r="E50" s="130">
        <f>B50/8</f>
        <v>0</v>
      </c>
      <c r="F50" s="91">
        <f>D50/8</f>
        <v>0</v>
      </c>
      <c r="G50" s="389" t="e">
        <f>E50/J50</f>
        <v>#DIV/0!</v>
      </c>
      <c r="H50" s="389"/>
      <c r="I50" s="389"/>
      <c r="J50" s="54" t="e">
        <f>COS(ATAN(F50/E50))</f>
        <v>#DIV/0!</v>
      </c>
    </row>
    <row r="51" spans="1:10" ht="13.5" thickBot="1">
      <c r="A51" s="93" t="s">
        <v>62</v>
      </c>
      <c r="B51" s="508">
        <f>SUM(D21:D44)</f>
        <v>0</v>
      </c>
      <c r="C51" s="508"/>
      <c r="D51" s="107">
        <f>SUM(G21:G44)</f>
        <v>0</v>
      </c>
      <c r="E51" s="131">
        <f>B51/24</f>
        <v>0</v>
      </c>
      <c r="F51" s="120">
        <f>D51/24</f>
        <v>0</v>
      </c>
      <c r="G51" s="399" t="e">
        <f>E51/J51</f>
        <v>#DIV/0!</v>
      </c>
      <c r="H51" s="399"/>
      <c r="I51" s="399"/>
      <c r="J51" s="55" t="e">
        <f>COS(ATAN(F51/E51))</f>
        <v>#DIV/0!</v>
      </c>
    </row>
    <row r="53" ht="12.75">
      <c r="A53" s="105" t="s">
        <v>135</v>
      </c>
    </row>
    <row r="54" spans="1:5" ht="12.75">
      <c r="A54" s="105" t="s">
        <v>136</v>
      </c>
      <c r="E54" t="s">
        <v>140</v>
      </c>
    </row>
    <row r="55" spans="1:6" ht="12.75">
      <c r="A55" s="467" t="s">
        <v>137</v>
      </c>
      <c r="B55" s="467"/>
      <c r="C55" s="467"/>
      <c r="E55" s="467" t="s">
        <v>141</v>
      </c>
      <c r="F55" s="467"/>
    </row>
    <row r="56" spans="1:5" ht="12.75">
      <c r="A56" s="105" t="s">
        <v>138</v>
      </c>
      <c r="E56" t="s">
        <v>140</v>
      </c>
    </row>
    <row r="57" spans="1:6" ht="12.75">
      <c r="A57" s="467" t="s">
        <v>137</v>
      </c>
      <c r="B57" s="467"/>
      <c r="C57" s="467"/>
      <c r="E57" s="467" t="s">
        <v>141</v>
      </c>
      <c r="F57" s="467"/>
    </row>
    <row r="58" spans="1:5" ht="12.75">
      <c r="A58" s="105" t="s">
        <v>139</v>
      </c>
      <c r="E58" t="s">
        <v>140</v>
      </c>
    </row>
    <row r="59" spans="1:6" ht="12.75">
      <c r="A59" s="467" t="s">
        <v>137</v>
      </c>
      <c r="B59" s="467"/>
      <c r="C59" s="467"/>
      <c r="E59" s="467" t="s">
        <v>141</v>
      </c>
      <c r="F59" s="467"/>
    </row>
  </sheetData>
  <sheetProtection/>
  <mergeCells count="29">
    <mergeCell ref="A59:C59"/>
    <mergeCell ref="E59:F59"/>
    <mergeCell ref="A55:C55"/>
    <mergeCell ref="E55:F55"/>
    <mergeCell ref="A57:C57"/>
    <mergeCell ref="E57:F57"/>
    <mergeCell ref="J13:J19"/>
    <mergeCell ref="G46:I47"/>
    <mergeCell ref="E45:I45"/>
    <mergeCell ref="L13:L17"/>
    <mergeCell ref="K13:K19"/>
    <mergeCell ref="J45:J47"/>
    <mergeCell ref="H13:H19"/>
    <mergeCell ref="I13:I19"/>
    <mergeCell ref="B51:C51"/>
    <mergeCell ref="G49:I49"/>
    <mergeCell ref="G50:I50"/>
    <mergeCell ref="G51:I51"/>
    <mergeCell ref="A13:A19"/>
    <mergeCell ref="B46:C47"/>
    <mergeCell ref="A46:A47"/>
    <mergeCell ref="A45:D45"/>
    <mergeCell ref="D46:D47"/>
    <mergeCell ref="G48:I48"/>
    <mergeCell ref="B49:C49"/>
    <mergeCell ref="B50:C50"/>
    <mergeCell ref="E46:E47"/>
    <mergeCell ref="F46:F47"/>
    <mergeCell ref="B48:C48"/>
  </mergeCells>
  <printOptions/>
  <pageMargins left="0.75" right="0.06" top="0.51" bottom="0.54" header="0.5" footer="0.5"/>
  <pageSetup horizontalDpi="360" verticalDpi="360" orientation="portrait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7">
      <selection activeCell="L7" sqref="L1:BA16384"/>
    </sheetView>
  </sheetViews>
  <sheetFormatPr defaultColWidth="9.140625" defaultRowHeight="12.75"/>
  <cols>
    <col min="1" max="1" width="1.57421875" style="0" customWidth="1"/>
    <col min="2" max="2" width="6.7109375" style="0" customWidth="1"/>
    <col min="3" max="3" width="9.8515625" style="0" customWidth="1"/>
    <col min="4" max="4" width="8.7109375" style="0" customWidth="1"/>
    <col min="5" max="5" width="9.28125" style="0" customWidth="1"/>
    <col min="6" max="6" width="10.8515625" style="0" customWidth="1"/>
    <col min="7" max="7" width="8.57421875" style="0" customWidth="1"/>
    <col min="8" max="8" width="9.28125" style="0" customWidth="1"/>
    <col min="9" max="9" width="11.421875" style="0" customWidth="1"/>
    <col min="10" max="10" width="11.14062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148</v>
      </c>
      <c r="K3" s="172" t="s">
        <v>234</v>
      </c>
    </row>
    <row r="4" spans="2:11" ht="13.5" customHeight="1">
      <c r="B4" t="s">
        <v>126</v>
      </c>
      <c r="H4" t="s">
        <v>146</v>
      </c>
      <c r="K4" s="172">
        <v>13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129</v>
      </c>
      <c r="G9" s="1" t="s">
        <v>269</v>
      </c>
    </row>
    <row r="11" ht="12.75">
      <c r="E11" t="s">
        <v>7</v>
      </c>
    </row>
    <row r="12" ht="13.5" thickBot="1">
      <c r="B12" t="s">
        <v>68</v>
      </c>
    </row>
    <row r="13" spans="2:11" ht="13.5" customHeight="1">
      <c r="B13" s="417" t="s">
        <v>25</v>
      </c>
      <c r="C13" s="17" t="s">
        <v>9</v>
      </c>
      <c r="D13" s="4"/>
      <c r="E13" s="354" t="s">
        <v>253</v>
      </c>
      <c r="F13" s="3" t="s">
        <v>16</v>
      </c>
      <c r="G13" s="4"/>
      <c r="H13" s="354" t="s">
        <v>253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110" t="s">
        <v>26</v>
      </c>
      <c r="C20" s="301">
        <v>8224.03</v>
      </c>
      <c r="D20" s="364"/>
      <c r="E20" s="347"/>
      <c r="F20" s="301">
        <v>4239.78</v>
      </c>
      <c r="G20" s="364"/>
      <c r="H20" s="367"/>
      <c r="I20" s="239"/>
      <c r="J20" s="239"/>
      <c r="K20" s="240"/>
    </row>
    <row r="21" spans="2:11" ht="12.75">
      <c r="B21" s="243" t="s">
        <v>27</v>
      </c>
      <c r="C21" s="302">
        <v>8224.37</v>
      </c>
      <c r="D21" s="332">
        <f>C21-C20</f>
        <v>0.3400000000001455</v>
      </c>
      <c r="E21" s="117">
        <f>D21*E16</f>
        <v>2448.0000000010477</v>
      </c>
      <c r="F21" s="302">
        <v>4239.92</v>
      </c>
      <c r="G21" s="332">
        <f aca="true" t="shared" si="0" ref="G21:G44">F21-F20</f>
        <v>0.14000000000032742</v>
      </c>
      <c r="H21" s="368">
        <f>G21*H16</f>
        <v>1008.0000000023574</v>
      </c>
      <c r="I21" s="222">
        <f aca="true" t="shared" si="1" ref="I21:I44">H21/E21</f>
        <v>0.4117647058831397</v>
      </c>
      <c r="J21" s="222">
        <f aca="true" t="shared" si="2" ref="J21:J44">COS(ATAN(I21))</f>
        <v>0.9246780984744599</v>
      </c>
      <c r="K21" s="114">
        <f aca="true" t="shared" si="3" ref="K21:K44">E21/J21</f>
        <v>2647.4077887643</v>
      </c>
    </row>
    <row r="22" spans="2:11" ht="12.75">
      <c r="B22" s="243" t="s">
        <v>28</v>
      </c>
      <c r="C22" s="302">
        <v>8224.7</v>
      </c>
      <c r="D22" s="332">
        <f>C22-C21</f>
        <v>0.32999999999992724</v>
      </c>
      <c r="E22" s="117">
        <f>D22*E16</f>
        <v>2375.999999999476</v>
      </c>
      <c r="F22" s="302">
        <v>4240.06</v>
      </c>
      <c r="G22" s="332">
        <f t="shared" si="0"/>
        <v>0.14000000000032742</v>
      </c>
      <c r="H22" s="368">
        <f>G22*H16</f>
        <v>1008.0000000023574</v>
      </c>
      <c r="I22" s="222">
        <f t="shared" si="1"/>
        <v>0.42424242424350994</v>
      </c>
      <c r="J22" s="222">
        <f t="shared" si="2"/>
        <v>0.9205817818748973</v>
      </c>
      <c r="K22" s="114">
        <f t="shared" si="3"/>
        <v>2580.9765593670672</v>
      </c>
    </row>
    <row r="23" spans="2:11" ht="12.75">
      <c r="B23" s="243" t="s">
        <v>29</v>
      </c>
      <c r="C23" s="302">
        <v>8225.02</v>
      </c>
      <c r="D23" s="332">
        <f aca="true" t="shared" si="4" ref="D23:D44">C23-C22</f>
        <v>0.31999999999970896</v>
      </c>
      <c r="E23" s="117">
        <f>D23*E16</f>
        <v>2303.9999999979045</v>
      </c>
      <c r="F23" s="302">
        <v>4240.19</v>
      </c>
      <c r="G23" s="332">
        <f t="shared" si="0"/>
        <v>0.12999999999919964</v>
      </c>
      <c r="H23" s="368">
        <f>G23*H16</f>
        <v>935.9999999942374</v>
      </c>
      <c r="I23" s="222">
        <f t="shared" si="1"/>
        <v>0.40624999999786837</v>
      </c>
      <c r="J23" s="222">
        <f t="shared" si="2"/>
        <v>0.9264665771229977</v>
      </c>
      <c r="K23" s="114">
        <f t="shared" si="3"/>
        <v>2486.867909636448</v>
      </c>
    </row>
    <row r="24" spans="2:11" ht="12.75">
      <c r="B24" s="243" t="s">
        <v>30</v>
      </c>
      <c r="C24" s="302">
        <v>8225.34</v>
      </c>
      <c r="D24" s="332">
        <f t="shared" si="4"/>
        <v>0.31999999999970896</v>
      </c>
      <c r="E24" s="117">
        <f>D24*E16</f>
        <v>2303.9999999979045</v>
      </c>
      <c r="F24" s="302">
        <v>4240.33</v>
      </c>
      <c r="G24" s="332">
        <f t="shared" si="0"/>
        <v>0.14000000000032742</v>
      </c>
      <c r="H24" s="368">
        <f>G24*H16</f>
        <v>1008.0000000023574</v>
      </c>
      <c r="I24" s="222">
        <f t="shared" si="1"/>
        <v>0.4375000000014211</v>
      </c>
      <c r="J24" s="222">
        <f t="shared" si="2"/>
        <v>0.916157334901711</v>
      </c>
      <c r="K24" s="114">
        <f t="shared" si="3"/>
        <v>2514.8518843055344</v>
      </c>
    </row>
    <row r="25" spans="2:11" ht="12.75">
      <c r="B25" s="243" t="s">
        <v>31</v>
      </c>
      <c r="C25" s="302">
        <v>8225.67</v>
      </c>
      <c r="D25" s="332">
        <f t="shared" si="4"/>
        <v>0.32999999999992724</v>
      </c>
      <c r="E25" s="117">
        <f>D25*E16</f>
        <v>2375.999999999476</v>
      </c>
      <c r="F25" s="302">
        <v>4240.46</v>
      </c>
      <c r="G25" s="332">
        <f t="shared" si="0"/>
        <v>0.13000000000010914</v>
      </c>
      <c r="H25" s="368">
        <f>G25*H16</f>
        <v>936.0000000007858</v>
      </c>
      <c r="I25" s="222">
        <f t="shared" si="1"/>
        <v>0.39393939393981153</v>
      </c>
      <c r="J25" s="222">
        <f t="shared" si="2"/>
        <v>0.9304083928169591</v>
      </c>
      <c r="K25" s="114">
        <f t="shared" si="3"/>
        <v>2553.7172905392213</v>
      </c>
    </row>
    <row r="26" spans="2:11" ht="12.75">
      <c r="B26" s="243" t="s">
        <v>32</v>
      </c>
      <c r="C26" s="302">
        <v>8226.02</v>
      </c>
      <c r="D26" s="332">
        <f t="shared" si="4"/>
        <v>0.3500000000003638</v>
      </c>
      <c r="E26" s="117">
        <f>D26*E16</f>
        <v>2520.0000000026193</v>
      </c>
      <c r="F26" s="302">
        <v>4240.59</v>
      </c>
      <c r="G26" s="332">
        <f t="shared" si="0"/>
        <v>0.13000000000010914</v>
      </c>
      <c r="H26" s="368">
        <f>G26*H16</f>
        <v>936.0000000007858</v>
      </c>
      <c r="I26" s="222">
        <f t="shared" si="1"/>
        <v>0.37142857142849717</v>
      </c>
      <c r="J26" s="222">
        <f t="shared" si="2"/>
        <v>0.9374252720097881</v>
      </c>
      <c r="K26" s="114">
        <f t="shared" si="3"/>
        <v>2688.2142771763324</v>
      </c>
    </row>
    <row r="27" spans="2:11" ht="12.75">
      <c r="B27" s="243" t="s">
        <v>33</v>
      </c>
      <c r="C27" s="302">
        <v>8226.38</v>
      </c>
      <c r="D27" s="332">
        <f t="shared" si="4"/>
        <v>0.3599999999987631</v>
      </c>
      <c r="E27" s="117">
        <f>D27*E16</f>
        <v>2591.9999999910942</v>
      </c>
      <c r="F27" s="302">
        <v>4240.73</v>
      </c>
      <c r="G27" s="332">
        <f t="shared" si="0"/>
        <v>0.13999999999941792</v>
      </c>
      <c r="H27" s="368">
        <f>G27*H16</f>
        <v>1007.999999995809</v>
      </c>
      <c r="I27" s="222">
        <f t="shared" si="1"/>
        <v>0.3888888888886082</v>
      </c>
      <c r="J27" s="222">
        <f t="shared" si="2"/>
        <v>0.9320046715413843</v>
      </c>
      <c r="K27" s="114">
        <f t="shared" si="3"/>
        <v>2781.101939869408</v>
      </c>
    </row>
    <row r="28" spans="2:11" ht="12.75">
      <c r="B28" s="243" t="s">
        <v>34</v>
      </c>
      <c r="C28" s="302">
        <v>8226.8</v>
      </c>
      <c r="D28" s="332">
        <f t="shared" si="4"/>
        <v>0.42000000000007276</v>
      </c>
      <c r="E28" s="117">
        <f>D28*E16</f>
        <v>3024.000000000524</v>
      </c>
      <c r="F28" s="302">
        <v>4240.89</v>
      </c>
      <c r="G28" s="332">
        <f t="shared" si="0"/>
        <v>0.16000000000076398</v>
      </c>
      <c r="H28" s="368">
        <f>G28*H16</f>
        <v>1152.0000000055006</v>
      </c>
      <c r="I28" s="222">
        <f t="shared" si="1"/>
        <v>0.380952380954134</v>
      </c>
      <c r="J28" s="222">
        <f t="shared" si="2"/>
        <v>0.9344877349284231</v>
      </c>
      <c r="K28" s="114">
        <f t="shared" si="3"/>
        <v>3235.997527813617</v>
      </c>
    </row>
    <row r="29" spans="2:11" ht="12.75">
      <c r="B29" s="243" t="s">
        <v>35</v>
      </c>
      <c r="C29" s="302">
        <v>8227.26</v>
      </c>
      <c r="D29" s="332">
        <f t="shared" si="4"/>
        <v>0.4600000000009459</v>
      </c>
      <c r="E29" s="117">
        <f>D29*E16</f>
        <v>3312.0000000068103</v>
      </c>
      <c r="F29" s="302">
        <v>4241.07</v>
      </c>
      <c r="G29" s="332">
        <f t="shared" si="0"/>
        <v>0.17999999999938154</v>
      </c>
      <c r="H29" s="368">
        <f>G29*H16</f>
        <v>1295.9999999955471</v>
      </c>
      <c r="I29" s="222">
        <f t="shared" si="1"/>
        <v>0.39130434782393786</v>
      </c>
      <c r="J29" s="222">
        <f t="shared" si="2"/>
        <v>0.9312427797064325</v>
      </c>
      <c r="K29" s="114">
        <f t="shared" si="3"/>
        <v>3556.5376421505184</v>
      </c>
    </row>
    <row r="30" spans="2:11" ht="12.75">
      <c r="B30" s="243" t="s">
        <v>36</v>
      </c>
      <c r="C30" s="302">
        <v>8227.75</v>
      </c>
      <c r="D30" s="332">
        <f t="shared" si="4"/>
        <v>0.4899999999997817</v>
      </c>
      <c r="E30" s="117">
        <f>D30*E16</f>
        <v>3527.9999999984284</v>
      </c>
      <c r="F30" s="302">
        <v>4241.27</v>
      </c>
      <c r="G30" s="332">
        <f t="shared" si="0"/>
        <v>0.2000000000007276</v>
      </c>
      <c r="H30" s="368">
        <f>G30*H16</f>
        <v>1440.0000000052387</v>
      </c>
      <c r="I30" s="222">
        <f t="shared" si="1"/>
        <v>0.4081632653077892</v>
      </c>
      <c r="J30" s="222">
        <f t="shared" si="2"/>
        <v>0.9258476436946587</v>
      </c>
      <c r="K30" s="114">
        <f t="shared" si="3"/>
        <v>3810.5621632515063</v>
      </c>
    </row>
    <row r="31" spans="2:11" ht="12.75">
      <c r="B31" s="243" t="s">
        <v>37</v>
      </c>
      <c r="C31" s="302">
        <v>8228.25</v>
      </c>
      <c r="D31" s="332">
        <f t="shared" si="4"/>
        <v>0.5</v>
      </c>
      <c r="E31" s="117">
        <f>D31*E16</f>
        <v>3600</v>
      </c>
      <c r="F31" s="302">
        <v>4241.47</v>
      </c>
      <c r="G31" s="332">
        <f t="shared" si="0"/>
        <v>0.1999999999998181</v>
      </c>
      <c r="H31" s="368">
        <f>G31*H16</f>
        <v>1439.9999999986903</v>
      </c>
      <c r="I31" s="222">
        <f t="shared" si="1"/>
        <v>0.3999999999996362</v>
      </c>
      <c r="J31" s="222">
        <f t="shared" si="2"/>
        <v>0.9284766908853758</v>
      </c>
      <c r="K31" s="114">
        <f t="shared" si="3"/>
        <v>3877.3186611363567</v>
      </c>
    </row>
    <row r="32" spans="2:11" ht="12.75">
      <c r="B32" s="243" t="s">
        <v>38</v>
      </c>
      <c r="C32" s="302">
        <v>8228.73</v>
      </c>
      <c r="D32" s="332">
        <f t="shared" si="4"/>
        <v>0.47999999999956344</v>
      </c>
      <c r="E32" s="117">
        <f>D32*E16</f>
        <v>3455.999999996857</v>
      </c>
      <c r="F32" s="302">
        <v>4241.66</v>
      </c>
      <c r="G32" s="332">
        <f t="shared" si="0"/>
        <v>0.18999999999959982</v>
      </c>
      <c r="H32" s="368">
        <f>G32*H16</f>
        <v>1367.9999999971187</v>
      </c>
      <c r="I32" s="222">
        <f t="shared" si="1"/>
        <v>0.39583333333285964</v>
      </c>
      <c r="J32" s="222">
        <f t="shared" si="2"/>
        <v>0.9298066130714223</v>
      </c>
      <c r="K32" s="114">
        <f t="shared" si="3"/>
        <v>3716.9019357484253</v>
      </c>
    </row>
    <row r="33" spans="2:11" ht="12.75">
      <c r="B33" s="243" t="s">
        <v>39</v>
      </c>
      <c r="C33" s="302">
        <v>8229.21</v>
      </c>
      <c r="D33" s="332">
        <f t="shared" si="4"/>
        <v>0.47999999999956344</v>
      </c>
      <c r="E33" s="117">
        <f>D33*E16</f>
        <v>3455.999999996857</v>
      </c>
      <c r="F33" s="302">
        <v>4241.86</v>
      </c>
      <c r="G33" s="332">
        <f t="shared" si="0"/>
        <v>0.1999999999998181</v>
      </c>
      <c r="H33" s="368">
        <f>G33*H16</f>
        <v>1439.9999999986903</v>
      </c>
      <c r="I33" s="222">
        <f t="shared" si="1"/>
        <v>0.4166666666666667</v>
      </c>
      <c r="J33" s="222">
        <f t="shared" si="2"/>
        <v>0.923076923076923</v>
      </c>
      <c r="K33" s="114">
        <f t="shared" si="3"/>
        <v>3743.9999999965953</v>
      </c>
    </row>
    <row r="34" spans="2:11" ht="12.75">
      <c r="B34" s="243" t="s">
        <v>40</v>
      </c>
      <c r="C34" s="302">
        <v>8229.68</v>
      </c>
      <c r="D34" s="332">
        <f t="shared" si="4"/>
        <v>0.47000000000116415</v>
      </c>
      <c r="E34" s="117">
        <f>D34*E16</f>
        <v>3384.000000008382</v>
      </c>
      <c r="F34" s="302">
        <v>4242.06</v>
      </c>
      <c r="G34" s="332">
        <f t="shared" si="0"/>
        <v>0.2000000000007276</v>
      </c>
      <c r="H34" s="368">
        <f>G34*H16</f>
        <v>1440.0000000052387</v>
      </c>
      <c r="I34" s="222">
        <f t="shared" si="1"/>
        <v>0.4255319148941111</v>
      </c>
      <c r="J34" s="222">
        <f t="shared" si="2"/>
        <v>0.9201546356284147</v>
      </c>
      <c r="K34" s="114">
        <f t="shared" si="3"/>
        <v>3677.6427232769383</v>
      </c>
    </row>
    <row r="35" spans="2:11" ht="12.75">
      <c r="B35" s="243" t="s">
        <v>41</v>
      </c>
      <c r="C35" s="302">
        <v>8230.15</v>
      </c>
      <c r="D35" s="332">
        <f t="shared" si="4"/>
        <v>0.46999999999934516</v>
      </c>
      <c r="E35" s="117">
        <f>D35*E16</f>
        <v>3383.999999995285</v>
      </c>
      <c r="F35" s="302">
        <v>4242.26</v>
      </c>
      <c r="G35" s="332">
        <f t="shared" si="0"/>
        <v>0.1999999999998181</v>
      </c>
      <c r="H35" s="368">
        <f>G35*H16</f>
        <v>1439.9999999986903</v>
      </c>
      <c r="I35" s="222">
        <f t="shared" si="1"/>
        <v>0.42553191489382286</v>
      </c>
      <c r="J35" s="222">
        <f t="shared" si="2"/>
        <v>0.9201546356285102</v>
      </c>
      <c r="K35" s="114">
        <f t="shared" si="3"/>
        <v>3677.6427232623237</v>
      </c>
    </row>
    <row r="36" spans="2:11" ht="12.75">
      <c r="B36" s="243" t="s">
        <v>42</v>
      </c>
      <c r="C36" s="302">
        <v>8230.62</v>
      </c>
      <c r="D36" s="332">
        <f t="shared" si="4"/>
        <v>0.47000000000116415</v>
      </c>
      <c r="E36" s="117">
        <f>D36*E16</f>
        <v>3384.000000008382</v>
      </c>
      <c r="F36" s="302">
        <v>4242.46</v>
      </c>
      <c r="G36" s="332">
        <f t="shared" si="0"/>
        <v>0.1999999999998181</v>
      </c>
      <c r="H36" s="368">
        <f>G36*H16</f>
        <v>1439.9999999986903</v>
      </c>
      <c r="I36" s="222">
        <f t="shared" si="1"/>
        <v>0.425531914892176</v>
      </c>
      <c r="J36" s="222">
        <f t="shared" si="2"/>
        <v>0.9201546356290562</v>
      </c>
      <c r="K36" s="114">
        <f t="shared" si="3"/>
        <v>3677.6427232743745</v>
      </c>
    </row>
    <row r="37" spans="2:11" ht="12.75">
      <c r="B37" s="243" t="s">
        <v>43</v>
      </c>
      <c r="C37" s="302">
        <v>8231.07</v>
      </c>
      <c r="D37" s="332">
        <f t="shared" si="4"/>
        <v>0.4499999999989086</v>
      </c>
      <c r="E37" s="117">
        <f>D37*E16</f>
        <v>3239.999999992142</v>
      </c>
      <c r="F37" s="302">
        <v>4242.65</v>
      </c>
      <c r="G37" s="332">
        <f t="shared" si="0"/>
        <v>0.18999999999959982</v>
      </c>
      <c r="H37" s="368">
        <f>G37*H16</f>
        <v>1367.9999999971187</v>
      </c>
      <c r="I37" s="222">
        <f t="shared" si="1"/>
        <v>0.42222222222235695</v>
      </c>
      <c r="J37" s="222">
        <f t="shared" si="2"/>
        <v>0.9212495614113413</v>
      </c>
      <c r="K37" s="114">
        <f t="shared" si="3"/>
        <v>3516.9623256357463</v>
      </c>
    </row>
    <row r="38" spans="2:11" ht="12.75">
      <c r="B38" s="243" t="s">
        <v>44</v>
      </c>
      <c r="C38" s="302">
        <v>8231.51</v>
      </c>
      <c r="D38" s="332">
        <f t="shared" si="4"/>
        <v>0.4400000000005093</v>
      </c>
      <c r="E38" s="117">
        <f>D38*E16</f>
        <v>3168.000000003667</v>
      </c>
      <c r="F38" s="302">
        <v>4242.81</v>
      </c>
      <c r="G38" s="332">
        <f t="shared" si="0"/>
        <v>0.16000000000076398</v>
      </c>
      <c r="H38" s="368">
        <f>G38*H16</f>
        <v>1152.0000000055006</v>
      </c>
      <c r="I38" s="222">
        <f t="shared" si="1"/>
        <v>0.36363636363767904</v>
      </c>
      <c r="J38" s="222">
        <f t="shared" si="2"/>
        <v>0.9397934234880401</v>
      </c>
      <c r="K38" s="114">
        <f t="shared" si="3"/>
        <v>3370.953574292578</v>
      </c>
    </row>
    <row r="39" spans="2:11" ht="12.75">
      <c r="B39" s="243" t="s">
        <v>45</v>
      </c>
      <c r="C39" s="302">
        <v>8231.96</v>
      </c>
      <c r="D39" s="332">
        <f t="shared" si="4"/>
        <v>0.4499999999989086</v>
      </c>
      <c r="E39" s="117">
        <f>D39*E16</f>
        <v>3239.999999992142</v>
      </c>
      <c r="F39" s="302">
        <v>4242.98</v>
      </c>
      <c r="G39" s="332">
        <f t="shared" si="0"/>
        <v>0.16999999999916326</v>
      </c>
      <c r="H39" s="368">
        <f>G39*H16</f>
        <v>1223.9999999939755</v>
      </c>
      <c r="I39" s="222">
        <f t="shared" si="1"/>
        <v>0.3777777777768346</v>
      </c>
      <c r="J39" s="222">
        <f t="shared" si="2"/>
        <v>0.9354720936671131</v>
      </c>
      <c r="K39" s="114">
        <f t="shared" si="3"/>
        <v>3463.4918795825597</v>
      </c>
    </row>
    <row r="40" spans="2:11" ht="12.75">
      <c r="B40" s="243" t="s">
        <v>46</v>
      </c>
      <c r="C40" s="302">
        <v>8232.41</v>
      </c>
      <c r="D40" s="332">
        <f t="shared" si="4"/>
        <v>0.4500000000007276</v>
      </c>
      <c r="E40" s="117">
        <f>D40*E16</f>
        <v>3240.0000000052387</v>
      </c>
      <c r="F40" s="302">
        <v>4243.14</v>
      </c>
      <c r="G40" s="332">
        <f t="shared" si="0"/>
        <v>0.16000000000076398</v>
      </c>
      <c r="H40" s="368">
        <f>G40*H16</f>
        <v>1152.0000000055006</v>
      </c>
      <c r="I40" s="222">
        <f t="shared" si="1"/>
        <v>0.3555555555566784</v>
      </c>
      <c r="J40" s="222">
        <f t="shared" si="2"/>
        <v>0.9422146902788066</v>
      </c>
      <c r="K40" s="114">
        <f t="shared" si="3"/>
        <v>3438.70673364953</v>
      </c>
    </row>
    <row r="41" spans="2:11" ht="12.75">
      <c r="B41" s="243" t="s">
        <v>47</v>
      </c>
      <c r="C41" s="302">
        <v>8232.85</v>
      </c>
      <c r="D41" s="332">
        <f t="shared" si="4"/>
        <v>0.4400000000005093</v>
      </c>
      <c r="E41" s="117">
        <f>D41*E16</f>
        <v>3168.000000003667</v>
      </c>
      <c r="F41" s="302">
        <v>4243.29</v>
      </c>
      <c r="G41" s="332">
        <f t="shared" si="0"/>
        <v>0.1499999999996362</v>
      </c>
      <c r="H41" s="368">
        <f>G41*H16</f>
        <v>1079.9999999973807</v>
      </c>
      <c r="I41" s="222">
        <f t="shared" si="1"/>
        <v>0.34090909090786947</v>
      </c>
      <c r="J41" s="222">
        <f t="shared" si="2"/>
        <v>0.946510188178893</v>
      </c>
      <c r="K41" s="114">
        <f t="shared" si="3"/>
        <v>3347.0321181634304</v>
      </c>
    </row>
    <row r="42" spans="2:11" ht="12.75">
      <c r="B42" s="243" t="s">
        <v>48</v>
      </c>
      <c r="C42" s="302">
        <v>8233.29</v>
      </c>
      <c r="D42" s="332">
        <f t="shared" si="4"/>
        <v>0.4400000000005093</v>
      </c>
      <c r="E42" s="117">
        <f>D42*E16</f>
        <v>3168.000000003667</v>
      </c>
      <c r="F42" s="302">
        <v>4243.46</v>
      </c>
      <c r="G42" s="332">
        <f t="shared" si="0"/>
        <v>0.17000000000007276</v>
      </c>
      <c r="H42" s="368">
        <f>G42*H16</f>
        <v>1224.0000000005239</v>
      </c>
      <c r="I42" s="222">
        <f t="shared" si="1"/>
        <v>0.38636363636335447</v>
      </c>
      <c r="J42" s="222">
        <f t="shared" si="2"/>
        <v>0.9327981344056852</v>
      </c>
      <c r="K42" s="114">
        <f t="shared" si="3"/>
        <v>3396.2332075439867</v>
      </c>
    </row>
    <row r="43" spans="2:11" ht="12.75">
      <c r="B43" s="243" t="s">
        <v>49</v>
      </c>
      <c r="C43" s="302">
        <v>8233.69</v>
      </c>
      <c r="D43" s="332">
        <f t="shared" si="4"/>
        <v>0.3999999999996362</v>
      </c>
      <c r="E43" s="117">
        <f>D43*E16</f>
        <v>2879.9999999973807</v>
      </c>
      <c r="F43" s="302">
        <v>4243.61</v>
      </c>
      <c r="G43" s="332">
        <f t="shared" si="0"/>
        <v>0.1499999999996362</v>
      </c>
      <c r="H43" s="368">
        <f>G43*H16</f>
        <v>1079.9999999973807</v>
      </c>
      <c r="I43" s="222">
        <f t="shared" si="1"/>
        <v>0.37499999999943157</v>
      </c>
      <c r="J43" s="222">
        <f t="shared" si="2"/>
        <v>0.9363291775692195</v>
      </c>
      <c r="K43" s="114">
        <f t="shared" si="3"/>
        <v>3075.841348310939</v>
      </c>
    </row>
    <row r="44" spans="2:11" ht="13.5" thickBot="1">
      <c r="B44" s="247" t="s">
        <v>50</v>
      </c>
      <c r="C44" s="303">
        <v>8234.06</v>
      </c>
      <c r="D44" s="365">
        <f t="shared" si="4"/>
        <v>0.36999999999898137</v>
      </c>
      <c r="E44" s="366">
        <f>D44*E16</f>
        <v>2663.999999992666</v>
      </c>
      <c r="F44" s="363">
        <v>4243.76</v>
      </c>
      <c r="G44" s="332">
        <f t="shared" si="0"/>
        <v>0.1500000000005457</v>
      </c>
      <c r="H44" s="369">
        <f>G44*H16</f>
        <v>1080.000000003929</v>
      </c>
      <c r="I44" s="222">
        <f t="shared" si="1"/>
        <v>0.40540540540799636</v>
      </c>
      <c r="J44" s="222">
        <f t="shared" si="2"/>
        <v>0.926739268222569</v>
      </c>
      <c r="K44" s="115">
        <f t="shared" si="3"/>
        <v>2874.5949279801857</v>
      </c>
    </row>
    <row r="45" spans="2:11" ht="16.5" customHeight="1">
      <c r="B45" s="432" t="s">
        <v>51</v>
      </c>
      <c r="C45" s="497"/>
      <c r="D45" s="433"/>
      <c r="E45" s="498"/>
      <c r="F45" s="434" t="s">
        <v>52</v>
      </c>
      <c r="G45" s="434"/>
      <c r="H45" s="434"/>
      <c r="I45" s="434"/>
      <c r="J45" s="435"/>
      <c r="K45" s="417" t="s">
        <v>53</v>
      </c>
    </row>
    <row r="46" spans="2:11" ht="12.75" customHeight="1">
      <c r="B46" s="489" t="s">
        <v>58</v>
      </c>
      <c r="C46" s="436" t="s">
        <v>54</v>
      </c>
      <c r="D46" s="437"/>
      <c r="E46" s="499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53"/>
      <c r="C47" s="438"/>
      <c r="D47" s="439"/>
      <c r="E47" s="482"/>
      <c r="F47" s="492"/>
      <c r="G47" s="476"/>
      <c r="H47" s="450"/>
      <c r="I47" s="425"/>
      <c r="J47" s="451"/>
      <c r="K47" s="420"/>
    </row>
    <row r="48" spans="2:11" ht="12.75">
      <c r="B48" s="195" t="s">
        <v>63</v>
      </c>
      <c r="C48" s="483">
        <f>SUM(E21:E28)</f>
        <v>19943.999999990046</v>
      </c>
      <c r="D48" s="484"/>
      <c r="E48" s="34">
        <f>SUM(H21:H28)</f>
        <v>7992.000000004191</v>
      </c>
      <c r="F48" s="27">
        <f>C48/8</f>
        <v>2492.999999998756</v>
      </c>
      <c r="G48" s="16">
        <f>E48/8</f>
        <v>999.0000000005239</v>
      </c>
      <c r="H48" s="490">
        <f>F48/K48</f>
        <v>2685.7121960468594</v>
      </c>
      <c r="I48" s="490"/>
      <c r="J48" s="491"/>
      <c r="K48" s="267">
        <f>COS(ATAN(G48/F48))</f>
        <v>0.9282454030883281</v>
      </c>
    </row>
    <row r="49" spans="2:11" ht="12.75">
      <c r="B49" s="58" t="s">
        <v>60</v>
      </c>
      <c r="C49" s="483">
        <f>SUM(E29:E36)</f>
        <v>27504.000000011</v>
      </c>
      <c r="D49" s="484"/>
      <c r="E49" s="34">
        <f>SUM(H29:H36)</f>
        <v>11303.999999997905</v>
      </c>
      <c r="F49" s="13">
        <f>C49/8</f>
        <v>3438.000000001375</v>
      </c>
      <c r="G49" s="14">
        <f>E49/8</f>
        <v>1412.999999999738</v>
      </c>
      <c r="H49" s="493">
        <f>F49/K49</f>
        <v>3717.0435832807657</v>
      </c>
      <c r="I49" s="493"/>
      <c r="J49" s="494"/>
      <c r="K49" s="192">
        <f>COS(ATAN(G49/F49))</f>
        <v>0.9249286221623748</v>
      </c>
    </row>
    <row r="50" spans="2:11" ht="12.75">
      <c r="B50" s="59" t="s">
        <v>61</v>
      </c>
      <c r="C50" s="483">
        <f>SUM(E37:E44)</f>
        <v>24767.99999999057</v>
      </c>
      <c r="D50" s="484"/>
      <c r="E50" s="34">
        <f>SUM(H37:H44)</f>
        <v>9360.00000000131</v>
      </c>
      <c r="F50" s="30">
        <f>C50/8</f>
        <v>3095.9999999988213</v>
      </c>
      <c r="G50" s="14">
        <f>E50/8</f>
        <v>1170.0000000001637</v>
      </c>
      <c r="H50" s="493">
        <f>F50/K50</f>
        <v>3309.7002885447323</v>
      </c>
      <c r="I50" s="493"/>
      <c r="J50" s="494"/>
      <c r="K50" s="192">
        <f>COS(ATAN(G50/F50))</f>
        <v>0.9354321328473296</v>
      </c>
    </row>
    <row r="51" spans="2:11" ht="13.5" thickBot="1">
      <c r="B51" s="60" t="s">
        <v>62</v>
      </c>
      <c r="C51" s="487">
        <f>SUM(E21:E44)</f>
        <v>72215.99999999162</v>
      </c>
      <c r="D51" s="488"/>
      <c r="E51" s="35">
        <f>SUM(H21:H44)</f>
        <v>28656.000000003405</v>
      </c>
      <c r="F51" s="28">
        <f>C51/24</f>
        <v>3008.9999999996508</v>
      </c>
      <c r="G51" s="10">
        <f>E51/24</f>
        <v>1194.0000000001419</v>
      </c>
      <c r="H51" s="495">
        <f>F51/K51</f>
        <v>3237.2391014563996</v>
      </c>
      <c r="I51" s="495"/>
      <c r="J51" s="496"/>
      <c r="K51" s="194">
        <f>COS(ATAN(G51/F51))</f>
        <v>0.9294957541585154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9431.999999996333</v>
      </c>
      <c r="D64" s="392"/>
      <c r="E64" s="96">
        <f>SUM(H20:H24)</f>
        <v>3960.0000000013097</v>
      </c>
      <c r="F64" s="97">
        <f aca="true" t="shared" si="5" ref="F64:F69">C64/4</f>
        <v>2357.9999999990832</v>
      </c>
      <c r="G64" s="98">
        <f aca="true" t="shared" si="6" ref="G64:G69">E64/4</f>
        <v>990.0000000003274</v>
      </c>
      <c r="H64" s="471">
        <f>F64/K64</f>
        <v>2557.3939860718224</v>
      </c>
      <c r="I64" s="472"/>
      <c r="J64" s="473"/>
      <c r="K64" s="163">
        <f>COS(ATAN(G64/F64))</f>
        <v>0.9220323551401597</v>
      </c>
    </row>
    <row r="65" spans="2:11" s="99" customFormat="1" ht="12" customHeight="1">
      <c r="B65" s="129" t="s">
        <v>191</v>
      </c>
      <c r="C65" s="396">
        <f>SUM(E25:E28)</f>
        <v>10511.999999993714</v>
      </c>
      <c r="D65" s="388"/>
      <c r="E65" s="100">
        <f>SUM(H25:H28)</f>
        <v>4032.0000000028813</v>
      </c>
      <c r="F65" s="97">
        <f t="shared" si="5"/>
        <v>2627.9999999984284</v>
      </c>
      <c r="G65" s="98">
        <f t="shared" si="6"/>
        <v>1008.0000000007203</v>
      </c>
      <c r="H65" s="389">
        <f aca="true" t="shared" si="7" ref="H65:H70">F65/K65</f>
        <v>2814.684351751221</v>
      </c>
      <c r="I65" s="389"/>
      <c r="J65" s="390"/>
      <c r="K65" s="163">
        <f aca="true" t="shared" si="8" ref="K65:K70">COS(ATAN(G65/F65))</f>
        <v>0.9336748535811332</v>
      </c>
    </row>
    <row r="66" spans="2:11" s="99" customFormat="1" ht="12" customHeight="1">
      <c r="B66" s="129" t="s">
        <v>192</v>
      </c>
      <c r="C66" s="396">
        <f>SUM(E29:E32)</f>
        <v>13896.000000002095</v>
      </c>
      <c r="D66" s="388"/>
      <c r="E66" s="100">
        <f>SUM(H29:H32)</f>
        <v>5543.999999996595</v>
      </c>
      <c r="F66" s="97">
        <f t="shared" si="5"/>
        <v>3474.000000000524</v>
      </c>
      <c r="G66" s="98">
        <f t="shared" si="6"/>
        <v>1385.9999999991487</v>
      </c>
      <c r="H66" s="389">
        <f t="shared" si="7"/>
        <v>3740.2769950902407</v>
      </c>
      <c r="I66" s="389"/>
      <c r="J66" s="390"/>
      <c r="K66" s="163">
        <f t="shared" si="8"/>
        <v>0.9288082151564573</v>
      </c>
    </row>
    <row r="67" spans="2:11" s="99" customFormat="1" ht="12" customHeight="1">
      <c r="B67" s="129" t="s">
        <v>193</v>
      </c>
      <c r="C67" s="396">
        <f>SUM(E33:E36)</f>
        <v>13608.000000008906</v>
      </c>
      <c r="D67" s="388"/>
      <c r="E67" s="100">
        <f>SUM(H33:H36)</f>
        <v>5760.00000000131</v>
      </c>
      <c r="F67" s="97">
        <f t="shared" si="5"/>
        <v>3402.0000000022264</v>
      </c>
      <c r="G67" s="98">
        <f t="shared" si="6"/>
        <v>1440.0000000003274</v>
      </c>
      <c r="H67" s="389">
        <f t="shared" si="7"/>
        <v>3694.2122299640682</v>
      </c>
      <c r="I67" s="389"/>
      <c r="J67" s="390"/>
      <c r="K67" s="163">
        <f t="shared" si="8"/>
        <v>0.9208999884761131</v>
      </c>
    </row>
    <row r="68" spans="2:11" s="99" customFormat="1" ht="12" customHeight="1">
      <c r="B68" s="129" t="s">
        <v>194</v>
      </c>
      <c r="C68" s="396">
        <f>SUM(E37:E40)</f>
        <v>12887.99999999319</v>
      </c>
      <c r="D68" s="388"/>
      <c r="E68" s="100">
        <f>SUM(H37:H40)</f>
        <v>4896.0000000020955</v>
      </c>
      <c r="F68" s="97">
        <f t="shared" si="5"/>
        <v>3221.9999999982974</v>
      </c>
      <c r="G68" s="98">
        <f t="shared" si="6"/>
        <v>1224.0000000005239</v>
      </c>
      <c r="H68" s="389">
        <f t="shared" si="7"/>
        <v>3446.6592520860413</v>
      </c>
      <c r="I68" s="389"/>
      <c r="J68" s="390"/>
      <c r="K68" s="163">
        <f t="shared" si="8"/>
        <v>0.934818258592934</v>
      </c>
    </row>
    <row r="69" spans="2:11" s="99" customFormat="1" ht="12" customHeight="1">
      <c r="B69" s="90" t="s">
        <v>195</v>
      </c>
      <c r="C69" s="396">
        <f>SUM(E41:E44)</f>
        <v>11879.99999999738</v>
      </c>
      <c r="D69" s="388"/>
      <c r="E69" s="100">
        <f>SUM(H41:H44)</f>
        <v>4463.999999999214</v>
      </c>
      <c r="F69" s="97">
        <f t="shared" si="5"/>
        <v>2969.999999999345</v>
      </c>
      <c r="G69" s="98">
        <f t="shared" si="6"/>
        <v>1115.9999999998035</v>
      </c>
      <c r="H69" s="389">
        <f t="shared" si="7"/>
        <v>3172.752117641035</v>
      </c>
      <c r="I69" s="389"/>
      <c r="J69" s="390"/>
      <c r="K69" s="163">
        <f t="shared" si="8"/>
        <v>0.9360958215063969</v>
      </c>
    </row>
    <row r="70" spans="2:11" s="273" customFormat="1" ht="18" customHeight="1" thickBot="1">
      <c r="B70" s="268" t="s">
        <v>62</v>
      </c>
      <c r="C70" s="459">
        <f>SUM(C64:D69)</f>
        <v>72215.99999999162</v>
      </c>
      <c r="D70" s="460"/>
      <c r="E70" s="269">
        <f>SUM(E64:E69)</f>
        <v>28656.000000003405</v>
      </c>
      <c r="F70" s="270">
        <f>C70/24</f>
        <v>3008.9999999996508</v>
      </c>
      <c r="G70" s="271">
        <f>E70/24</f>
        <v>1194.0000000001419</v>
      </c>
      <c r="H70" s="461">
        <f t="shared" si="7"/>
        <v>3237.2391014563996</v>
      </c>
      <c r="I70" s="462"/>
      <c r="J70" s="463"/>
      <c r="K70" s="272">
        <f t="shared" si="8"/>
        <v>0.9294957541585154</v>
      </c>
    </row>
  </sheetData>
  <sheetProtection/>
  <mergeCells count="48">
    <mergeCell ref="C48:D48"/>
    <mergeCell ref="B45:E45"/>
    <mergeCell ref="E46:E47"/>
    <mergeCell ref="H49:J49"/>
    <mergeCell ref="H51:J51"/>
    <mergeCell ref="G46:G47"/>
    <mergeCell ref="K45:K47"/>
    <mergeCell ref="B55:D55"/>
    <mergeCell ref="F55:G55"/>
    <mergeCell ref="H48:J48"/>
    <mergeCell ref="C49:D49"/>
    <mergeCell ref="C50:D50"/>
    <mergeCell ref="F46:F47"/>
    <mergeCell ref="C51:D51"/>
    <mergeCell ref="H50:J50"/>
    <mergeCell ref="B57:D57"/>
    <mergeCell ref="F57:G57"/>
    <mergeCell ref="K13:K19"/>
    <mergeCell ref="H46:J47"/>
    <mergeCell ref="F45:J45"/>
    <mergeCell ref="B13:B19"/>
    <mergeCell ref="C46:D47"/>
    <mergeCell ref="B46:B47"/>
    <mergeCell ref="I13:I19"/>
    <mergeCell ref="J13:J19"/>
    <mergeCell ref="C61:D63"/>
    <mergeCell ref="E61:E63"/>
    <mergeCell ref="F61:F63"/>
    <mergeCell ref="K60:K63"/>
    <mergeCell ref="G61:G63"/>
    <mergeCell ref="H61:J63"/>
    <mergeCell ref="B60:E60"/>
    <mergeCell ref="F60:J60"/>
    <mergeCell ref="B61:B63"/>
    <mergeCell ref="C66:D66"/>
    <mergeCell ref="H66:J66"/>
    <mergeCell ref="C64:D64"/>
    <mergeCell ref="H64:J64"/>
    <mergeCell ref="C65:D65"/>
    <mergeCell ref="H65:J65"/>
    <mergeCell ref="C67:D67"/>
    <mergeCell ref="H67:J67"/>
    <mergeCell ref="C70:D70"/>
    <mergeCell ref="H70:J70"/>
    <mergeCell ref="C68:D68"/>
    <mergeCell ref="H68:J68"/>
    <mergeCell ref="C69:D69"/>
    <mergeCell ref="H69:J69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9.28125" style="0" customWidth="1"/>
    <col min="6" max="6" width="8.57421875" style="0" customWidth="1"/>
    <col min="7" max="7" width="9.28125" style="0" customWidth="1"/>
    <col min="8" max="8" width="4.28125" style="0" customWidth="1"/>
    <col min="9" max="9" width="3.7109375" style="0" customWidth="1"/>
    <col min="11" max="11" width="8.8515625" style="0" customWidth="1"/>
  </cols>
  <sheetData>
    <row r="2" spans="1:11" ht="13.5" customHeight="1">
      <c r="A2" t="s">
        <v>133</v>
      </c>
      <c r="F2" t="s">
        <v>145</v>
      </c>
      <c r="K2" s="52" t="s">
        <v>114</v>
      </c>
    </row>
    <row r="3" spans="1:11" ht="13.5" customHeight="1">
      <c r="A3" t="s">
        <v>134</v>
      </c>
      <c r="F3" t="s">
        <v>149</v>
      </c>
      <c r="H3" t="s">
        <v>121</v>
      </c>
      <c r="K3" s="52" t="s">
        <v>115</v>
      </c>
    </row>
    <row r="4" spans="6:11" ht="13.5" customHeight="1">
      <c r="F4" t="s">
        <v>146</v>
      </c>
      <c r="K4" s="52" t="s">
        <v>116</v>
      </c>
    </row>
    <row r="5" ht="13.5" customHeight="1">
      <c r="F5" t="s">
        <v>147</v>
      </c>
    </row>
    <row r="6" ht="13.5" customHeight="1"/>
    <row r="7" ht="12.75">
      <c r="E7" s="1" t="s">
        <v>2</v>
      </c>
    </row>
    <row r="8" ht="12.75">
      <c r="C8" t="s">
        <v>0</v>
      </c>
    </row>
    <row r="9" spans="1:3" ht="12.75">
      <c r="A9" s="2"/>
      <c r="C9" t="s">
        <v>162</v>
      </c>
    </row>
    <row r="11" ht="12.75">
      <c r="D11" t="s">
        <v>7</v>
      </c>
    </row>
    <row r="12" ht="13.5" thickBot="1">
      <c r="A12" t="s">
        <v>8</v>
      </c>
    </row>
    <row r="13" spans="1:12" ht="13.5" customHeight="1">
      <c r="A13" s="417" t="s">
        <v>25</v>
      </c>
      <c r="B13" s="17" t="s">
        <v>9</v>
      </c>
      <c r="C13" s="4"/>
      <c r="D13" s="5">
        <v>414498</v>
      </c>
      <c r="E13" s="3" t="s">
        <v>16</v>
      </c>
      <c r="F13" s="4"/>
      <c r="G13" s="5">
        <v>741084</v>
      </c>
      <c r="H13" s="395" t="s">
        <v>20</v>
      </c>
      <c r="I13" s="395" t="s">
        <v>21</v>
      </c>
      <c r="J13" s="385" t="s">
        <v>24</v>
      </c>
      <c r="K13" s="413" t="s">
        <v>111</v>
      </c>
      <c r="L13" s="474" t="s">
        <v>113</v>
      </c>
    </row>
    <row r="14" spans="1:12" ht="12.75">
      <c r="A14" s="420"/>
      <c r="B14" s="9" t="s">
        <v>10</v>
      </c>
      <c r="C14" s="7"/>
      <c r="D14" s="8"/>
      <c r="E14" s="6" t="s">
        <v>17</v>
      </c>
      <c r="F14" s="7"/>
      <c r="G14" s="8"/>
      <c r="H14" s="383"/>
      <c r="I14" s="383"/>
      <c r="J14" s="386"/>
      <c r="K14" s="475"/>
      <c r="L14" s="515"/>
    </row>
    <row r="15" spans="1:12" ht="12.75">
      <c r="A15" s="420"/>
      <c r="B15" s="9" t="s">
        <v>11</v>
      </c>
      <c r="C15" s="9"/>
      <c r="D15" s="8"/>
      <c r="E15" s="6" t="s">
        <v>18</v>
      </c>
      <c r="F15" s="7"/>
      <c r="G15" s="8"/>
      <c r="H15" s="383"/>
      <c r="I15" s="383"/>
      <c r="J15" s="386"/>
      <c r="K15" s="475"/>
      <c r="L15" s="515"/>
    </row>
    <row r="16" spans="1:12" ht="12.75">
      <c r="A16" s="420"/>
      <c r="B16" s="23" t="s">
        <v>64</v>
      </c>
      <c r="C16" s="24"/>
      <c r="D16" s="31">
        <v>0</v>
      </c>
      <c r="E16" s="6" t="s">
        <v>19</v>
      </c>
      <c r="F16" s="7"/>
      <c r="G16" s="56">
        <v>0</v>
      </c>
      <c r="H16" s="383"/>
      <c r="I16" s="383"/>
      <c r="J16" s="386"/>
      <c r="K16" s="475"/>
      <c r="L16" s="515"/>
    </row>
    <row r="17" spans="1:12" ht="12.75">
      <c r="A17" s="420"/>
      <c r="B17" s="18" t="s">
        <v>12</v>
      </c>
      <c r="C17" s="20" t="s">
        <v>14</v>
      </c>
      <c r="D17" s="20" t="s">
        <v>22</v>
      </c>
      <c r="E17" s="20" t="s">
        <v>12</v>
      </c>
      <c r="F17" s="20" t="s">
        <v>14</v>
      </c>
      <c r="G17" s="20" t="s">
        <v>22</v>
      </c>
      <c r="H17" s="477"/>
      <c r="I17" s="383"/>
      <c r="J17" s="386"/>
      <c r="K17" s="475"/>
      <c r="L17" s="515"/>
    </row>
    <row r="18" spans="1:12" ht="12.75">
      <c r="A18" s="420"/>
      <c r="B18" s="19" t="s">
        <v>13</v>
      </c>
      <c r="C18" s="21" t="s">
        <v>12</v>
      </c>
      <c r="D18" s="21" t="s">
        <v>23</v>
      </c>
      <c r="E18" s="21" t="s">
        <v>13</v>
      </c>
      <c r="F18" s="21" t="s">
        <v>12</v>
      </c>
      <c r="G18" s="21" t="s">
        <v>23</v>
      </c>
      <c r="H18" s="477"/>
      <c r="I18" s="383"/>
      <c r="J18" s="386"/>
      <c r="K18" s="475"/>
      <c r="L18" s="48" t="s">
        <v>112</v>
      </c>
    </row>
    <row r="19" spans="1:12" ht="13.5" thickBot="1">
      <c r="A19" s="420"/>
      <c r="B19" s="12"/>
      <c r="C19" s="11"/>
      <c r="D19" s="21" t="s">
        <v>15</v>
      </c>
      <c r="E19" s="11"/>
      <c r="F19" s="11"/>
      <c r="G19" s="21" t="s">
        <v>15</v>
      </c>
      <c r="H19" s="477"/>
      <c r="I19" s="383"/>
      <c r="J19" s="386"/>
      <c r="K19" s="475"/>
      <c r="L19" s="40"/>
    </row>
    <row r="20" spans="1:12" ht="12.75">
      <c r="A20" s="84" t="s">
        <v>26</v>
      </c>
      <c r="B20" s="85"/>
      <c r="C20" s="85"/>
      <c r="D20" s="118"/>
      <c r="E20" s="85"/>
      <c r="F20" s="85"/>
      <c r="G20" s="85"/>
      <c r="H20" s="85"/>
      <c r="I20" s="85"/>
      <c r="J20" s="85"/>
      <c r="K20" s="85"/>
      <c r="L20" s="87"/>
    </row>
    <row r="21" spans="1:12" ht="12.75">
      <c r="A21" s="90" t="s">
        <v>27</v>
      </c>
      <c r="B21" s="91"/>
      <c r="C21" s="91">
        <f>B20-B21</f>
        <v>0</v>
      </c>
      <c r="D21" s="91">
        <f>C21*D16</f>
        <v>0</v>
      </c>
      <c r="E21" s="91"/>
      <c r="F21" s="91">
        <f aca="true" t="shared" si="0" ref="F21:F44">E21-E20</f>
        <v>0</v>
      </c>
      <c r="G21" s="91">
        <f>F21*G16</f>
        <v>0</v>
      </c>
      <c r="H21" s="91" t="e">
        <f aca="true" t="shared" si="1" ref="H21:H44">G21/D21</f>
        <v>#DIV/0!</v>
      </c>
      <c r="I21" s="91" t="e">
        <f aca="true" t="shared" si="2" ref="I21:I44">COS(ATAN(H21))</f>
        <v>#DIV/0!</v>
      </c>
      <c r="J21" s="91" t="e">
        <f aca="true" t="shared" si="3" ref="J21:J44">D21/I21</f>
        <v>#DIV/0!</v>
      </c>
      <c r="K21" s="143">
        <f>SQRT(D21*D21+G21*G21)/(1.732*10)</f>
        <v>0</v>
      </c>
      <c r="L21" s="92" t="e">
        <f>K21/$L$19*100</f>
        <v>#DIV/0!</v>
      </c>
    </row>
    <row r="22" spans="1:12" ht="12.75">
      <c r="A22" s="90" t="s">
        <v>28</v>
      </c>
      <c r="B22" s="91"/>
      <c r="C22" s="91">
        <f>B21-B22</f>
        <v>0</v>
      </c>
      <c r="D22" s="91">
        <f>C22*D16</f>
        <v>0</v>
      </c>
      <c r="E22" s="91"/>
      <c r="F22" s="91">
        <f t="shared" si="0"/>
        <v>0</v>
      </c>
      <c r="G22" s="91">
        <f>F22*G16</f>
        <v>0</v>
      </c>
      <c r="H22" s="91" t="e">
        <f t="shared" si="1"/>
        <v>#DIV/0!</v>
      </c>
      <c r="I22" s="91" t="e">
        <f t="shared" si="2"/>
        <v>#DIV/0!</v>
      </c>
      <c r="J22" s="91" t="e">
        <f t="shared" si="3"/>
        <v>#DIV/0!</v>
      </c>
      <c r="K22" s="143">
        <f aca="true" t="shared" si="4" ref="K22:K44">SQRT(D22*D22+G22*G22)/(1.732*10)</f>
        <v>0</v>
      </c>
      <c r="L22" s="92" t="e">
        <f aca="true" t="shared" si="5" ref="L22:L45">K22/$L$19*100</f>
        <v>#DIV/0!</v>
      </c>
    </row>
    <row r="23" spans="1:12" ht="12.75">
      <c r="A23" s="90" t="s">
        <v>29</v>
      </c>
      <c r="B23" s="91"/>
      <c r="C23" s="91">
        <f aca="true" t="shared" si="6" ref="C23:C44">B23-B22</f>
        <v>0</v>
      </c>
      <c r="D23" s="91">
        <f>C23*D16</f>
        <v>0</v>
      </c>
      <c r="E23" s="91"/>
      <c r="F23" s="91">
        <f t="shared" si="0"/>
        <v>0</v>
      </c>
      <c r="G23" s="91">
        <f>F23*G16</f>
        <v>0</v>
      </c>
      <c r="H23" s="91" t="e">
        <f t="shared" si="1"/>
        <v>#DIV/0!</v>
      </c>
      <c r="I23" s="91" t="e">
        <f t="shared" si="2"/>
        <v>#DIV/0!</v>
      </c>
      <c r="J23" s="91" t="e">
        <f t="shared" si="3"/>
        <v>#DIV/0!</v>
      </c>
      <c r="K23" s="143">
        <f t="shared" si="4"/>
        <v>0</v>
      </c>
      <c r="L23" s="92" t="e">
        <f t="shared" si="5"/>
        <v>#DIV/0!</v>
      </c>
    </row>
    <row r="24" spans="1:12" ht="12.75">
      <c r="A24" s="90" t="s">
        <v>30</v>
      </c>
      <c r="B24" s="91"/>
      <c r="C24" s="91">
        <f t="shared" si="6"/>
        <v>0</v>
      </c>
      <c r="D24" s="91">
        <f>C24*D16</f>
        <v>0</v>
      </c>
      <c r="E24" s="91"/>
      <c r="F24" s="91">
        <f t="shared" si="0"/>
        <v>0</v>
      </c>
      <c r="G24" s="91">
        <f>F24*G16</f>
        <v>0</v>
      </c>
      <c r="H24" s="91" t="e">
        <f t="shared" si="1"/>
        <v>#DIV/0!</v>
      </c>
      <c r="I24" s="91" t="e">
        <f t="shared" si="2"/>
        <v>#DIV/0!</v>
      </c>
      <c r="J24" s="91" t="e">
        <f t="shared" si="3"/>
        <v>#DIV/0!</v>
      </c>
      <c r="K24" s="143">
        <f t="shared" si="4"/>
        <v>0</v>
      </c>
      <c r="L24" s="92" t="e">
        <f t="shared" si="5"/>
        <v>#DIV/0!</v>
      </c>
    </row>
    <row r="25" spans="1:12" ht="12.75">
      <c r="A25" s="90" t="s">
        <v>31</v>
      </c>
      <c r="B25" s="91"/>
      <c r="C25" s="91">
        <f t="shared" si="6"/>
        <v>0</v>
      </c>
      <c r="D25" s="91">
        <f>C25*D16</f>
        <v>0</v>
      </c>
      <c r="E25" s="91"/>
      <c r="F25" s="91">
        <f t="shared" si="0"/>
        <v>0</v>
      </c>
      <c r="G25" s="91">
        <f>F25*G16</f>
        <v>0</v>
      </c>
      <c r="H25" s="91" t="e">
        <f t="shared" si="1"/>
        <v>#DIV/0!</v>
      </c>
      <c r="I25" s="91" t="e">
        <f t="shared" si="2"/>
        <v>#DIV/0!</v>
      </c>
      <c r="J25" s="91" t="e">
        <f t="shared" si="3"/>
        <v>#DIV/0!</v>
      </c>
      <c r="K25" s="143">
        <f t="shared" si="4"/>
        <v>0</v>
      </c>
      <c r="L25" s="92" t="e">
        <f t="shared" si="5"/>
        <v>#DIV/0!</v>
      </c>
    </row>
    <row r="26" spans="1:12" ht="12.75">
      <c r="A26" s="90" t="s">
        <v>32</v>
      </c>
      <c r="B26" s="91"/>
      <c r="C26" s="91">
        <f t="shared" si="6"/>
        <v>0</v>
      </c>
      <c r="D26" s="91">
        <f>C26*D16</f>
        <v>0</v>
      </c>
      <c r="E26" s="91"/>
      <c r="F26" s="91">
        <f t="shared" si="0"/>
        <v>0</v>
      </c>
      <c r="G26" s="91">
        <f>F26*G16</f>
        <v>0</v>
      </c>
      <c r="H26" s="91" t="e">
        <f t="shared" si="1"/>
        <v>#DIV/0!</v>
      </c>
      <c r="I26" s="91" t="e">
        <f t="shared" si="2"/>
        <v>#DIV/0!</v>
      </c>
      <c r="J26" s="91" t="e">
        <f t="shared" si="3"/>
        <v>#DIV/0!</v>
      </c>
      <c r="K26" s="143">
        <f t="shared" si="4"/>
        <v>0</v>
      </c>
      <c r="L26" s="92" t="e">
        <f t="shared" si="5"/>
        <v>#DIV/0!</v>
      </c>
    </row>
    <row r="27" spans="1:12" ht="12.75">
      <c r="A27" s="90" t="s">
        <v>33</v>
      </c>
      <c r="B27" s="91"/>
      <c r="C27" s="91">
        <f t="shared" si="6"/>
        <v>0</v>
      </c>
      <c r="D27" s="91">
        <f>C27*D16</f>
        <v>0</v>
      </c>
      <c r="E27" s="91"/>
      <c r="F27" s="91">
        <f t="shared" si="0"/>
        <v>0</v>
      </c>
      <c r="G27" s="91">
        <f>F27*G16</f>
        <v>0</v>
      </c>
      <c r="H27" s="91" t="e">
        <f t="shared" si="1"/>
        <v>#DIV/0!</v>
      </c>
      <c r="I27" s="91" t="e">
        <f t="shared" si="2"/>
        <v>#DIV/0!</v>
      </c>
      <c r="J27" s="91" t="e">
        <f t="shared" si="3"/>
        <v>#DIV/0!</v>
      </c>
      <c r="K27" s="143">
        <f t="shared" si="4"/>
        <v>0</v>
      </c>
      <c r="L27" s="92" t="e">
        <f t="shared" si="5"/>
        <v>#DIV/0!</v>
      </c>
    </row>
    <row r="28" spans="1:12" ht="12.75">
      <c r="A28" s="90" t="s">
        <v>34</v>
      </c>
      <c r="B28" s="91"/>
      <c r="C28" s="91">
        <f t="shared" si="6"/>
        <v>0</v>
      </c>
      <c r="D28" s="91">
        <f>C28*D16</f>
        <v>0</v>
      </c>
      <c r="E28" s="91"/>
      <c r="F28" s="91">
        <f t="shared" si="0"/>
        <v>0</v>
      </c>
      <c r="G28" s="91">
        <f>F28*G16</f>
        <v>0</v>
      </c>
      <c r="H28" s="91" t="e">
        <f t="shared" si="1"/>
        <v>#DIV/0!</v>
      </c>
      <c r="I28" s="91" t="e">
        <f t="shared" si="2"/>
        <v>#DIV/0!</v>
      </c>
      <c r="J28" s="91" t="e">
        <f t="shared" si="3"/>
        <v>#DIV/0!</v>
      </c>
      <c r="K28" s="143">
        <f t="shared" si="4"/>
        <v>0</v>
      </c>
      <c r="L28" s="92" t="e">
        <f t="shared" si="5"/>
        <v>#DIV/0!</v>
      </c>
    </row>
    <row r="29" spans="1:12" ht="12.75">
      <c r="A29" s="90" t="s">
        <v>35</v>
      </c>
      <c r="B29" s="91"/>
      <c r="C29" s="91">
        <f t="shared" si="6"/>
        <v>0</v>
      </c>
      <c r="D29" s="91">
        <f>C29*D16</f>
        <v>0</v>
      </c>
      <c r="E29" s="91"/>
      <c r="F29" s="91">
        <f t="shared" si="0"/>
        <v>0</v>
      </c>
      <c r="G29" s="91">
        <f>F29*G16</f>
        <v>0</v>
      </c>
      <c r="H29" s="91" t="e">
        <f t="shared" si="1"/>
        <v>#DIV/0!</v>
      </c>
      <c r="I29" s="91" t="e">
        <f t="shared" si="2"/>
        <v>#DIV/0!</v>
      </c>
      <c r="J29" s="91" t="e">
        <f t="shared" si="3"/>
        <v>#DIV/0!</v>
      </c>
      <c r="K29" s="143">
        <f t="shared" si="4"/>
        <v>0</v>
      </c>
      <c r="L29" s="92" t="e">
        <f t="shared" si="5"/>
        <v>#DIV/0!</v>
      </c>
    </row>
    <row r="30" spans="1:12" ht="12.75">
      <c r="A30" s="90" t="s">
        <v>36</v>
      </c>
      <c r="B30" s="91"/>
      <c r="C30" s="91">
        <f t="shared" si="6"/>
        <v>0</v>
      </c>
      <c r="D30" s="91">
        <f>C30*D16</f>
        <v>0</v>
      </c>
      <c r="E30" s="91"/>
      <c r="F30" s="91">
        <f t="shared" si="0"/>
        <v>0</v>
      </c>
      <c r="G30" s="91">
        <f>F30*G16</f>
        <v>0</v>
      </c>
      <c r="H30" s="91" t="e">
        <f t="shared" si="1"/>
        <v>#DIV/0!</v>
      </c>
      <c r="I30" s="91" t="e">
        <f t="shared" si="2"/>
        <v>#DIV/0!</v>
      </c>
      <c r="J30" s="91" t="e">
        <f t="shared" si="3"/>
        <v>#DIV/0!</v>
      </c>
      <c r="K30" s="143">
        <f t="shared" si="4"/>
        <v>0</v>
      </c>
      <c r="L30" s="92" t="e">
        <f t="shared" si="5"/>
        <v>#DIV/0!</v>
      </c>
    </row>
    <row r="31" spans="1:12" ht="12.75">
      <c r="A31" s="90" t="s">
        <v>37</v>
      </c>
      <c r="B31" s="91"/>
      <c r="C31" s="91">
        <f t="shared" si="6"/>
        <v>0</v>
      </c>
      <c r="D31" s="91">
        <f>C31*D16</f>
        <v>0</v>
      </c>
      <c r="E31" s="91"/>
      <c r="F31" s="91">
        <f t="shared" si="0"/>
        <v>0</v>
      </c>
      <c r="G31" s="91">
        <f>F31*G16</f>
        <v>0</v>
      </c>
      <c r="H31" s="91" t="e">
        <f t="shared" si="1"/>
        <v>#DIV/0!</v>
      </c>
      <c r="I31" s="91" t="e">
        <f t="shared" si="2"/>
        <v>#DIV/0!</v>
      </c>
      <c r="J31" s="91" t="e">
        <f t="shared" si="3"/>
        <v>#DIV/0!</v>
      </c>
      <c r="K31" s="143">
        <f t="shared" si="4"/>
        <v>0</v>
      </c>
      <c r="L31" s="92" t="e">
        <f t="shared" si="5"/>
        <v>#DIV/0!</v>
      </c>
    </row>
    <row r="32" spans="1:12" ht="12.75">
      <c r="A32" s="90" t="s">
        <v>38</v>
      </c>
      <c r="B32" s="91"/>
      <c r="C32" s="91">
        <f t="shared" si="6"/>
        <v>0</v>
      </c>
      <c r="D32" s="91">
        <f>C32*D16</f>
        <v>0</v>
      </c>
      <c r="E32" s="91"/>
      <c r="F32" s="91">
        <f t="shared" si="0"/>
        <v>0</v>
      </c>
      <c r="G32" s="91">
        <f>F32*G16</f>
        <v>0</v>
      </c>
      <c r="H32" s="91" t="e">
        <f t="shared" si="1"/>
        <v>#DIV/0!</v>
      </c>
      <c r="I32" s="91" t="e">
        <f t="shared" si="2"/>
        <v>#DIV/0!</v>
      </c>
      <c r="J32" s="91" t="e">
        <f t="shared" si="3"/>
        <v>#DIV/0!</v>
      </c>
      <c r="K32" s="143">
        <f t="shared" si="4"/>
        <v>0</v>
      </c>
      <c r="L32" s="92" t="e">
        <f t="shared" si="5"/>
        <v>#DIV/0!</v>
      </c>
    </row>
    <row r="33" spans="1:12" ht="12.75">
      <c r="A33" s="90" t="s">
        <v>39</v>
      </c>
      <c r="B33" s="91"/>
      <c r="C33" s="91">
        <f t="shared" si="6"/>
        <v>0</v>
      </c>
      <c r="D33" s="91">
        <f>C33*D16</f>
        <v>0</v>
      </c>
      <c r="E33" s="91"/>
      <c r="F33" s="91">
        <f t="shared" si="0"/>
        <v>0</v>
      </c>
      <c r="G33" s="91">
        <f>F33*G16</f>
        <v>0</v>
      </c>
      <c r="H33" s="91" t="e">
        <f t="shared" si="1"/>
        <v>#DIV/0!</v>
      </c>
      <c r="I33" s="91" t="e">
        <f t="shared" si="2"/>
        <v>#DIV/0!</v>
      </c>
      <c r="J33" s="91" t="e">
        <f t="shared" si="3"/>
        <v>#DIV/0!</v>
      </c>
      <c r="K33" s="143">
        <f t="shared" si="4"/>
        <v>0</v>
      </c>
      <c r="L33" s="92" t="e">
        <f t="shared" si="5"/>
        <v>#DIV/0!</v>
      </c>
    </row>
    <row r="34" spans="1:12" ht="12.75">
      <c r="A34" s="90" t="s">
        <v>40</v>
      </c>
      <c r="B34" s="91"/>
      <c r="C34" s="91">
        <f t="shared" si="6"/>
        <v>0</v>
      </c>
      <c r="D34" s="91">
        <f>C34*D16</f>
        <v>0</v>
      </c>
      <c r="E34" s="91"/>
      <c r="F34" s="91">
        <f t="shared" si="0"/>
        <v>0</v>
      </c>
      <c r="G34" s="91">
        <f>F34*G16</f>
        <v>0</v>
      </c>
      <c r="H34" s="91" t="e">
        <f t="shared" si="1"/>
        <v>#DIV/0!</v>
      </c>
      <c r="I34" s="91" t="e">
        <f t="shared" si="2"/>
        <v>#DIV/0!</v>
      </c>
      <c r="J34" s="91" t="e">
        <f t="shared" si="3"/>
        <v>#DIV/0!</v>
      </c>
      <c r="K34" s="143">
        <f t="shared" si="4"/>
        <v>0</v>
      </c>
      <c r="L34" s="92" t="e">
        <f t="shared" si="5"/>
        <v>#DIV/0!</v>
      </c>
    </row>
    <row r="35" spans="1:12" ht="12.75">
      <c r="A35" s="90" t="s">
        <v>41</v>
      </c>
      <c r="B35" s="91"/>
      <c r="C35" s="91">
        <f t="shared" si="6"/>
        <v>0</v>
      </c>
      <c r="D35" s="91">
        <f>C35*D16</f>
        <v>0</v>
      </c>
      <c r="E35" s="91"/>
      <c r="F35" s="91">
        <f t="shared" si="0"/>
        <v>0</v>
      </c>
      <c r="G35" s="91">
        <f>F35*G16</f>
        <v>0</v>
      </c>
      <c r="H35" s="91" t="e">
        <f t="shared" si="1"/>
        <v>#DIV/0!</v>
      </c>
      <c r="I35" s="91" t="e">
        <f t="shared" si="2"/>
        <v>#DIV/0!</v>
      </c>
      <c r="J35" s="91" t="e">
        <f t="shared" si="3"/>
        <v>#DIV/0!</v>
      </c>
      <c r="K35" s="143">
        <f t="shared" si="4"/>
        <v>0</v>
      </c>
      <c r="L35" s="92" t="e">
        <f t="shared" si="5"/>
        <v>#DIV/0!</v>
      </c>
    </row>
    <row r="36" spans="1:12" ht="12.75">
      <c r="A36" s="90" t="s">
        <v>42</v>
      </c>
      <c r="B36" s="91"/>
      <c r="C36" s="91">
        <f t="shared" si="6"/>
        <v>0</v>
      </c>
      <c r="D36" s="91">
        <f>C36*D16</f>
        <v>0</v>
      </c>
      <c r="E36" s="91"/>
      <c r="F36" s="91">
        <f t="shared" si="0"/>
        <v>0</v>
      </c>
      <c r="G36" s="91">
        <f>F36*G16</f>
        <v>0</v>
      </c>
      <c r="H36" s="91" t="e">
        <f t="shared" si="1"/>
        <v>#DIV/0!</v>
      </c>
      <c r="I36" s="91" t="e">
        <f t="shared" si="2"/>
        <v>#DIV/0!</v>
      </c>
      <c r="J36" s="91" t="e">
        <f t="shared" si="3"/>
        <v>#DIV/0!</v>
      </c>
      <c r="K36" s="143">
        <f t="shared" si="4"/>
        <v>0</v>
      </c>
      <c r="L36" s="92" t="e">
        <f t="shared" si="5"/>
        <v>#DIV/0!</v>
      </c>
    </row>
    <row r="37" spans="1:12" ht="12.75">
      <c r="A37" s="90" t="s">
        <v>43</v>
      </c>
      <c r="B37" s="91"/>
      <c r="C37" s="91">
        <f t="shared" si="6"/>
        <v>0</v>
      </c>
      <c r="D37" s="91">
        <f>C37*D16</f>
        <v>0</v>
      </c>
      <c r="E37" s="91"/>
      <c r="F37" s="91">
        <f t="shared" si="0"/>
        <v>0</v>
      </c>
      <c r="G37" s="91">
        <f>F37*G16</f>
        <v>0</v>
      </c>
      <c r="H37" s="91" t="e">
        <f t="shared" si="1"/>
        <v>#DIV/0!</v>
      </c>
      <c r="I37" s="91" t="e">
        <f t="shared" si="2"/>
        <v>#DIV/0!</v>
      </c>
      <c r="J37" s="91" t="e">
        <f t="shared" si="3"/>
        <v>#DIV/0!</v>
      </c>
      <c r="K37" s="143">
        <f t="shared" si="4"/>
        <v>0</v>
      </c>
      <c r="L37" s="92" t="e">
        <f t="shared" si="5"/>
        <v>#DIV/0!</v>
      </c>
    </row>
    <row r="38" spans="1:12" ht="12.75">
      <c r="A38" s="90" t="s">
        <v>44</v>
      </c>
      <c r="B38" s="91"/>
      <c r="C38" s="91">
        <f t="shared" si="6"/>
        <v>0</v>
      </c>
      <c r="D38" s="91">
        <f>C38*D16</f>
        <v>0</v>
      </c>
      <c r="E38" s="91"/>
      <c r="F38" s="91">
        <f t="shared" si="0"/>
        <v>0</v>
      </c>
      <c r="G38" s="91">
        <f>F38*G16</f>
        <v>0</v>
      </c>
      <c r="H38" s="91" t="e">
        <f t="shared" si="1"/>
        <v>#DIV/0!</v>
      </c>
      <c r="I38" s="91" t="e">
        <f t="shared" si="2"/>
        <v>#DIV/0!</v>
      </c>
      <c r="J38" s="91" t="e">
        <f t="shared" si="3"/>
        <v>#DIV/0!</v>
      </c>
      <c r="K38" s="143">
        <f t="shared" si="4"/>
        <v>0</v>
      </c>
      <c r="L38" s="92" t="e">
        <f t="shared" si="5"/>
        <v>#DIV/0!</v>
      </c>
    </row>
    <row r="39" spans="1:12" ht="12.75">
      <c r="A39" s="90" t="s">
        <v>45</v>
      </c>
      <c r="B39" s="91"/>
      <c r="C39" s="91">
        <f t="shared" si="6"/>
        <v>0</v>
      </c>
      <c r="D39" s="91">
        <f>C39*D16</f>
        <v>0</v>
      </c>
      <c r="E39" s="91"/>
      <c r="F39" s="91">
        <f t="shared" si="0"/>
        <v>0</v>
      </c>
      <c r="G39" s="91">
        <f>F39*G16</f>
        <v>0</v>
      </c>
      <c r="H39" s="91" t="e">
        <f t="shared" si="1"/>
        <v>#DIV/0!</v>
      </c>
      <c r="I39" s="91" t="e">
        <f t="shared" si="2"/>
        <v>#DIV/0!</v>
      </c>
      <c r="J39" s="91" t="e">
        <f t="shared" si="3"/>
        <v>#DIV/0!</v>
      </c>
      <c r="K39" s="143">
        <f t="shared" si="4"/>
        <v>0</v>
      </c>
      <c r="L39" s="92" t="e">
        <f t="shared" si="5"/>
        <v>#DIV/0!</v>
      </c>
    </row>
    <row r="40" spans="1:12" ht="12.75">
      <c r="A40" s="90" t="s">
        <v>46</v>
      </c>
      <c r="B40" s="91"/>
      <c r="C40" s="91">
        <f t="shared" si="6"/>
        <v>0</v>
      </c>
      <c r="D40" s="91">
        <f>C40*D16</f>
        <v>0</v>
      </c>
      <c r="E40" s="91"/>
      <c r="F40" s="91">
        <f t="shared" si="0"/>
        <v>0</v>
      </c>
      <c r="G40" s="91">
        <f>F40*G16</f>
        <v>0</v>
      </c>
      <c r="H40" s="91" t="e">
        <f t="shared" si="1"/>
        <v>#DIV/0!</v>
      </c>
      <c r="I40" s="91" t="e">
        <f t="shared" si="2"/>
        <v>#DIV/0!</v>
      </c>
      <c r="J40" s="91" t="e">
        <f t="shared" si="3"/>
        <v>#DIV/0!</v>
      </c>
      <c r="K40" s="143">
        <f t="shared" si="4"/>
        <v>0</v>
      </c>
      <c r="L40" s="92" t="e">
        <f t="shared" si="5"/>
        <v>#DIV/0!</v>
      </c>
    </row>
    <row r="41" spans="1:12" ht="12.75">
      <c r="A41" s="90" t="s">
        <v>47</v>
      </c>
      <c r="B41" s="91"/>
      <c r="C41" s="91">
        <f t="shared" si="6"/>
        <v>0</v>
      </c>
      <c r="D41" s="91">
        <f>C41*D16</f>
        <v>0</v>
      </c>
      <c r="E41" s="91"/>
      <c r="F41" s="91">
        <f t="shared" si="0"/>
        <v>0</v>
      </c>
      <c r="G41" s="91">
        <f>F41*G16</f>
        <v>0</v>
      </c>
      <c r="H41" s="91" t="e">
        <f t="shared" si="1"/>
        <v>#DIV/0!</v>
      </c>
      <c r="I41" s="91" t="e">
        <f t="shared" si="2"/>
        <v>#DIV/0!</v>
      </c>
      <c r="J41" s="91" t="e">
        <f t="shared" si="3"/>
        <v>#DIV/0!</v>
      </c>
      <c r="K41" s="143">
        <f t="shared" si="4"/>
        <v>0</v>
      </c>
      <c r="L41" s="92" t="e">
        <f t="shared" si="5"/>
        <v>#DIV/0!</v>
      </c>
    </row>
    <row r="42" spans="1:12" ht="12.75">
      <c r="A42" s="90" t="s">
        <v>48</v>
      </c>
      <c r="B42" s="91"/>
      <c r="C42" s="91">
        <f t="shared" si="6"/>
        <v>0</v>
      </c>
      <c r="D42" s="91">
        <f>C42*D16</f>
        <v>0</v>
      </c>
      <c r="E42" s="91"/>
      <c r="F42" s="91">
        <f t="shared" si="0"/>
        <v>0</v>
      </c>
      <c r="G42" s="91">
        <f>F42*G16</f>
        <v>0</v>
      </c>
      <c r="H42" s="91" t="e">
        <f t="shared" si="1"/>
        <v>#DIV/0!</v>
      </c>
      <c r="I42" s="91" t="e">
        <f t="shared" si="2"/>
        <v>#DIV/0!</v>
      </c>
      <c r="J42" s="91" t="e">
        <f t="shared" si="3"/>
        <v>#DIV/0!</v>
      </c>
      <c r="K42" s="143">
        <f t="shared" si="4"/>
        <v>0</v>
      </c>
      <c r="L42" s="92" t="e">
        <f t="shared" si="5"/>
        <v>#DIV/0!</v>
      </c>
    </row>
    <row r="43" spans="1:12" ht="12.75">
      <c r="A43" s="90" t="s">
        <v>49</v>
      </c>
      <c r="B43" s="91"/>
      <c r="C43" s="91">
        <f t="shared" si="6"/>
        <v>0</v>
      </c>
      <c r="D43" s="91">
        <f>C43*D16</f>
        <v>0</v>
      </c>
      <c r="E43" s="91"/>
      <c r="F43" s="91">
        <f t="shared" si="0"/>
        <v>0</v>
      </c>
      <c r="G43" s="91">
        <f>F43*G16</f>
        <v>0</v>
      </c>
      <c r="H43" s="91" t="e">
        <f t="shared" si="1"/>
        <v>#DIV/0!</v>
      </c>
      <c r="I43" s="91" t="e">
        <f t="shared" si="2"/>
        <v>#DIV/0!</v>
      </c>
      <c r="J43" s="91" t="e">
        <f t="shared" si="3"/>
        <v>#DIV/0!</v>
      </c>
      <c r="K43" s="143">
        <f t="shared" si="4"/>
        <v>0</v>
      </c>
      <c r="L43" s="92" t="e">
        <f t="shared" si="5"/>
        <v>#DIV/0!</v>
      </c>
    </row>
    <row r="44" spans="1:12" ht="13.5" thickBot="1">
      <c r="A44" s="93" t="s">
        <v>50</v>
      </c>
      <c r="B44" s="94"/>
      <c r="C44" s="94">
        <f t="shared" si="6"/>
        <v>0</v>
      </c>
      <c r="D44" s="94">
        <f>C44*D16</f>
        <v>0</v>
      </c>
      <c r="E44" s="94"/>
      <c r="F44" s="94">
        <f t="shared" si="0"/>
        <v>0</v>
      </c>
      <c r="G44" s="94">
        <f>F44*G16</f>
        <v>0</v>
      </c>
      <c r="H44" s="94" t="e">
        <f t="shared" si="1"/>
        <v>#DIV/0!</v>
      </c>
      <c r="I44" s="94" t="e">
        <f t="shared" si="2"/>
        <v>#DIV/0!</v>
      </c>
      <c r="J44" s="94" t="e">
        <f t="shared" si="3"/>
        <v>#DIV/0!</v>
      </c>
      <c r="K44" s="144">
        <f t="shared" si="4"/>
        <v>0</v>
      </c>
      <c r="L44" s="95" t="e">
        <f t="shared" si="5"/>
        <v>#DIV/0!</v>
      </c>
    </row>
    <row r="45" spans="1:12" ht="16.5" customHeight="1" thickBot="1">
      <c r="A45" s="415" t="s">
        <v>51</v>
      </c>
      <c r="B45" s="497"/>
      <c r="C45" s="497"/>
      <c r="D45" s="500"/>
      <c r="E45" s="425" t="s">
        <v>52</v>
      </c>
      <c r="F45" s="425"/>
      <c r="G45" s="425"/>
      <c r="H45" s="425"/>
      <c r="I45" s="451"/>
      <c r="J45" s="420" t="s">
        <v>53</v>
      </c>
      <c r="K45" s="147">
        <f>SUM(K20:K44)/24</f>
        <v>0</v>
      </c>
      <c r="L45" s="155" t="e">
        <f t="shared" si="5"/>
        <v>#DIV/0!</v>
      </c>
    </row>
    <row r="46" spans="1:10" ht="12.75">
      <c r="A46" s="430" t="s">
        <v>58</v>
      </c>
      <c r="B46" s="436" t="s">
        <v>54</v>
      </c>
      <c r="C46" s="437"/>
      <c r="D46" s="481" t="s">
        <v>55</v>
      </c>
      <c r="E46" s="478" t="s">
        <v>56</v>
      </c>
      <c r="F46" s="428" t="s">
        <v>59</v>
      </c>
      <c r="G46" s="422" t="s">
        <v>57</v>
      </c>
      <c r="H46" s="442"/>
      <c r="I46" s="443"/>
      <c r="J46" s="420"/>
    </row>
    <row r="47" spans="1:10" ht="13.5" thickBot="1">
      <c r="A47" s="430"/>
      <c r="B47" s="436"/>
      <c r="C47" s="437"/>
      <c r="D47" s="481"/>
      <c r="E47" s="492"/>
      <c r="F47" s="476"/>
      <c r="G47" s="450"/>
      <c r="H47" s="425"/>
      <c r="I47" s="451"/>
      <c r="J47" s="420"/>
    </row>
    <row r="48" spans="1:10" ht="12.75">
      <c r="A48" s="127" t="s">
        <v>63</v>
      </c>
      <c r="B48" s="507">
        <f>SUM(D21:D28)</f>
        <v>0</v>
      </c>
      <c r="C48" s="507"/>
      <c r="D48" s="118">
        <f>SUM(G21:G28)</f>
        <v>0</v>
      </c>
      <c r="E48" s="118">
        <f>B48/8</f>
        <v>0</v>
      </c>
      <c r="F48" s="85">
        <f>D48/8</f>
        <v>0</v>
      </c>
      <c r="G48" s="507" t="e">
        <f>E48/J48</f>
        <v>#DIV/0!</v>
      </c>
      <c r="H48" s="507"/>
      <c r="I48" s="507"/>
      <c r="J48" s="123" t="e">
        <f>COS(ATAN(F48/E48))</f>
        <v>#DIV/0!</v>
      </c>
    </row>
    <row r="49" spans="1:10" ht="12.75">
      <c r="A49" s="129" t="s">
        <v>60</v>
      </c>
      <c r="B49" s="509">
        <f>SUM(D29:D36)</f>
        <v>0</v>
      </c>
      <c r="C49" s="509"/>
      <c r="D49" s="106">
        <f>SUM(G29:G36)</f>
        <v>0</v>
      </c>
      <c r="E49" s="106">
        <f>B49/8</f>
        <v>0</v>
      </c>
      <c r="F49" s="91">
        <f>D49/8</f>
        <v>0</v>
      </c>
      <c r="G49" s="509" t="e">
        <f>E49/J49</f>
        <v>#DIV/0!</v>
      </c>
      <c r="H49" s="509"/>
      <c r="I49" s="509"/>
      <c r="J49" s="124" t="e">
        <f>COS(ATAN(F49/E49))</f>
        <v>#DIV/0!</v>
      </c>
    </row>
    <row r="50" spans="1:10" ht="12.75">
      <c r="A50" s="90" t="s">
        <v>61</v>
      </c>
      <c r="B50" s="509">
        <f>SUM(D37:D44)</f>
        <v>0</v>
      </c>
      <c r="C50" s="509"/>
      <c r="D50" s="106">
        <f>SUM(G37:G44)</f>
        <v>0</v>
      </c>
      <c r="E50" s="106">
        <f>B50/8</f>
        <v>0</v>
      </c>
      <c r="F50" s="91">
        <f>D50/8</f>
        <v>0</v>
      </c>
      <c r="G50" s="509" t="e">
        <f>E50/J50</f>
        <v>#DIV/0!</v>
      </c>
      <c r="H50" s="509"/>
      <c r="I50" s="509"/>
      <c r="J50" s="124" t="e">
        <f>COS(ATAN(F50/E50))</f>
        <v>#DIV/0!</v>
      </c>
    </row>
    <row r="51" spans="1:10" ht="13.5" thickBot="1">
      <c r="A51" s="93" t="s">
        <v>62</v>
      </c>
      <c r="B51" s="508">
        <f>SUM(D21:D44)</f>
        <v>0</v>
      </c>
      <c r="C51" s="508"/>
      <c r="D51" s="107">
        <f>SUM(G21:G44)</f>
        <v>0</v>
      </c>
      <c r="E51" s="107">
        <f>B51/24</f>
        <v>0</v>
      </c>
      <c r="F51" s="94">
        <f>D51/8</f>
        <v>0</v>
      </c>
      <c r="G51" s="508" t="e">
        <f>E51/J51</f>
        <v>#DIV/0!</v>
      </c>
      <c r="H51" s="508"/>
      <c r="I51" s="508"/>
      <c r="J51" s="125" t="e">
        <f>COS(ATAN(F51/E51))</f>
        <v>#DIV/0!</v>
      </c>
    </row>
  </sheetData>
  <sheetProtection/>
  <mergeCells count="23">
    <mergeCell ref="B48:C48"/>
    <mergeCell ref="K13:K19"/>
    <mergeCell ref="J45:J47"/>
    <mergeCell ref="H13:H19"/>
    <mergeCell ref="B51:C51"/>
    <mergeCell ref="G49:I49"/>
    <mergeCell ref="G50:I50"/>
    <mergeCell ref="G51:I51"/>
    <mergeCell ref="L13:L17"/>
    <mergeCell ref="G48:I48"/>
    <mergeCell ref="B49:C49"/>
    <mergeCell ref="B50:C50"/>
    <mergeCell ref="E46:E47"/>
    <mergeCell ref="F46:F47"/>
    <mergeCell ref="I13:I19"/>
    <mergeCell ref="J13:J19"/>
    <mergeCell ref="G46:I47"/>
    <mergeCell ref="E45:I45"/>
    <mergeCell ref="A13:A19"/>
    <mergeCell ref="B46:C47"/>
    <mergeCell ref="A46:A47"/>
    <mergeCell ref="A45:D45"/>
    <mergeCell ref="D46:D47"/>
  </mergeCells>
  <printOptions/>
  <pageMargins left="0.75" right="0.06" top="1" bottom="1" header="0.5" footer="0.5"/>
  <pageSetup horizontalDpi="360" verticalDpi="36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3">
      <selection activeCell="G9" sqref="G9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9.28125" style="0" customWidth="1"/>
    <col min="6" max="6" width="8.57421875" style="0" customWidth="1"/>
    <col min="7" max="7" width="9.28125" style="0" customWidth="1"/>
    <col min="8" max="8" width="4.28125" style="0" customWidth="1"/>
    <col min="9" max="9" width="3.7109375" style="0" customWidth="1"/>
    <col min="11" max="11" width="8.8515625" style="0" customWidth="1"/>
  </cols>
  <sheetData>
    <row r="2" spans="1:6" ht="13.5" customHeight="1">
      <c r="A2" t="s">
        <v>133</v>
      </c>
      <c r="F2" t="s">
        <v>5</v>
      </c>
    </row>
    <row r="3" spans="1:8" ht="13.5" customHeight="1">
      <c r="A3" t="s">
        <v>134</v>
      </c>
      <c r="F3" t="s">
        <v>3</v>
      </c>
      <c r="H3" s="1" t="s">
        <v>121</v>
      </c>
    </row>
    <row r="4" spans="6:8" ht="13.5" customHeight="1">
      <c r="F4" t="s">
        <v>4</v>
      </c>
      <c r="H4" s="1">
        <v>205</v>
      </c>
    </row>
    <row r="5" spans="6:8" ht="13.5" customHeight="1">
      <c r="F5" t="s">
        <v>5</v>
      </c>
      <c r="H5" s="1">
        <v>406</v>
      </c>
    </row>
    <row r="6" ht="13.5" customHeight="1"/>
    <row r="7" ht="12.75">
      <c r="E7" s="1" t="s">
        <v>2</v>
      </c>
    </row>
    <row r="8" ht="12.75">
      <c r="C8" t="s">
        <v>0</v>
      </c>
    </row>
    <row r="9" spans="1:3" ht="12.75">
      <c r="A9" s="2"/>
      <c r="C9" t="s">
        <v>163</v>
      </c>
    </row>
    <row r="11" ht="12.75">
      <c r="D11" t="s">
        <v>7</v>
      </c>
    </row>
    <row r="12" ht="13.5" thickBot="1">
      <c r="A12" t="s">
        <v>8</v>
      </c>
    </row>
    <row r="13" spans="1:12" ht="13.5" customHeight="1">
      <c r="A13" s="417" t="s">
        <v>25</v>
      </c>
      <c r="B13" s="17" t="s">
        <v>9</v>
      </c>
      <c r="C13" s="4"/>
      <c r="D13" s="5">
        <v>438009</v>
      </c>
      <c r="E13" s="3" t="s">
        <v>16</v>
      </c>
      <c r="F13" s="4"/>
      <c r="G13" s="5">
        <v>5136682</v>
      </c>
      <c r="H13" s="395" t="s">
        <v>20</v>
      </c>
      <c r="I13" s="395" t="s">
        <v>21</v>
      </c>
      <c r="J13" s="385" t="s">
        <v>24</v>
      </c>
      <c r="K13" s="413" t="s">
        <v>111</v>
      </c>
      <c r="L13" s="474" t="s">
        <v>113</v>
      </c>
    </row>
    <row r="14" spans="1:12" ht="12.75">
      <c r="A14" s="420"/>
      <c r="B14" s="9" t="s">
        <v>10</v>
      </c>
      <c r="C14" s="7"/>
      <c r="D14" s="8"/>
      <c r="E14" s="6" t="s">
        <v>17</v>
      </c>
      <c r="F14" s="7"/>
      <c r="G14" s="8"/>
      <c r="H14" s="383"/>
      <c r="I14" s="383"/>
      <c r="J14" s="386"/>
      <c r="K14" s="475"/>
      <c r="L14" s="515"/>
    </row>
    <row r="15" spans="1:12" ht="12.75">
      <c r="A15" s="420"/>
      <c r="B15" s="9" t="s">
        <v>11</v>
      </c>
      <c r="C15" s="9"/>
      <c r="D15" s="8"/>
      <c r="E15" s="6" t="s">
        <v>18</v>
      </c>
      <c r="F15" s="7"/>
      <c r="G15" s="8"/>
      <c r="H15" s="383"/>
      <c r="I15" s="383"/>
      <c r="J15" s="386"/>
      <c r="K15" s="475"/>
      <c r="L15" s="515"/>
    </row>
    <row r="16" spans="1:12" ht="12.75">
      <c r="A16" s="420"/>
      <c r="B16" s="23" t="s">
        <v>64</v>
      </c>
      <c r="C16" s="24"/>
      <c r="D16" s="25">
        <v>0</v>
      </c>
      <c r="E16" s="6" t="s">
        <v>19</v>
      </c>
      <c r="F16" s="7"/>
      <c r="G16" s="8">
        <v>0</v>
      </c>
      <c r="H16" s="383"/>
      <c r="I16" s="383"/>
      <c r="J16" s="386"/>
      <c r="K16" s="475"/>
      <c r="L16" s="515"/>
    </row>
    <row r="17" spans="1:12" ht="12.75">
      <c r="A17" s="420"/>
      <c r="B17" s="18" t="s">
        <v>12</v>
      </c>
      <c r="C17" s="20" t="s">
        <v>14</v>
      </c>
      <c r="D17" s="20" t="s">
        <v>22</v>
      </c>
      <c r="E17" s="20" t="s">
        <v>12</v>
      </c>
      <c r="F17" s="20" t="s">
        <v>14</v>
      </c>
      <c r="G17" s="20" t="s">
        <v>22</v>
      </c>
      <c r="H17" s="477"/>
      <c r="I17" s="383"/>
      <c r="J17" s="386"/>
      <c r="K17" s="475"/>
      <c r="L17" s="515"/>
    </row>
    <row r="18" spans="1:12" ht="12.75">
      <c r="A18" s="420"/>
      <c r="B18" s="19" t="s">
        <v>13</v>
      </c>
      <c r="C18" s="21" t="s">
        <v>12</v>
      </c>
      <c r="D18" s="21" t="s">
        <v>23</v>
      </c>
      <c r="E18" s="21" t="s">
        <v>13</v>
      </c>
      <c r="F18" s="21" t="s">
        <v>12</v>
      </c>
      <c r="G18" s="21" t="s">
        <v>23</v>
      </c>
      <c r="H18" s="477"/>
      <c r="I18" s="383"/>
      <c r="J18" s="386"/>
      <c r="K18" s="475"/>
      <c r="L18" s="48" t="s">
        <v>112</v>
      </c>
    </row>
    <row r="19" spans="1:12" ht="13.5" thickBot="1">
      <c r="A19" s="420"/>
      <c r="B19" s="12"/>
      <c r="C19" s="11"/>
      <c r="D19" s="21" t="s">
        <v>15</v>
      </c>
      <c r="E19" s="11"/>
      <c r="F19" s="11"/>
      <c r="G19" s="21" t="s">
        <v>15</v>
      </c>
      <c r="H19" s="477"/>
      <c r="I19" s="383"/>
      <c r="J19" s="386"/>
      <c r="K19" s="475"/>
      <c r="L19" s="40"/>
    </row>
    <row r="20" spans="1:12" ht="12.75">
      <c r="A20" s="84" t="s">
        <v>26</v>
      </c>
      <c r="B20" s="85"/>
      <c r="C20" s="85"/>
      <c r="D20" s="118"/>
      <c r="E20" s="85"/>
      <c r="F20" s="85"/>
      <c r="G20" s="85"/>
      <c r="H20" s="85"/>
      <c r="I20" s="85"/>
      <c r="J20" s="85"/>
      <c r="K20" s="85"/>
      <c r="L20" s="87"/>
    </row>
    <row r="21" spans="1:12" ht="12.75">
      <c r="A21" s="90" t="s">
        <v>27</v>
      </c>
      <c r="B21" s="91"/>
      <c r="C21" s="91">
        <f>B20-B21</f>
        <v>0</v>
      </c>
      <c r="D21" s="91">
        <f>C21*D16</f>
        <v>0</v>
      </c>
      <c r="E21" s="91"/>
      <c r="F21" s="91">
        <f aca="true" t="shared" si="0" ref="F21:F44">E21-E20</f>
        <v>0</v>
      </c>
      <c r="G21" s="91">
        <f>F21*G16</f>
        <v>0</v>
      </c>
      <c r="H21" s="91" t="e">
        <f aca="true" t="shared" si="1" ref="H21:H44">G21/D21</f>
        <v>#DIV/0!</v>
      </c>
      <c r="I21" s="91" t="e">
        <f aca="true" t="shared" si="2" ref="I21:I44">COS(ATAN(H21))</f>
        <v>#DIV/0!</v>
      </c>
      <c r="J21" s="91" t="e">
        <f aca="true" t="shared" si="3" ref="J21:J44">D21/I21</f>
        <v>#DIV/0!</v>
      </c>
      <c r="K21" s="143">
        <f>SQRT(D21*D21+G21*G21)/(1.732*10)</f>
        <v>0</v>
      </c>
      <c r="L21" s="92" t="e">
        <f>K21/$L$19*100</f>
        <v>#DIV/0!</v>
      </c>
    </row>
    <row r="22" spans="1:12" ht="12.75">
      <c r="A22" s="90" t="s">
        <v>28</v>
      </c>
      <c r="B22" s="91"/>
      <c r="C22" s="91">
        <f>B21-B22</f>
        <v>0</v>
      </c>
      <c r="D22" s="91">
        <f>C22*D16</f>
        <v>0</v>
      </c>
      <c r="E22" s="91"/>
      <c r="F22" s="91">
        <f t="shared" si="0"/>
        <v>0</v>
      </c>
      <c r="G22" s="91">
        <f>F22*G16</f>
        <v>0</v>
      </c>
      <c r="H22" s="91" t="e">
        <f t="shared" si="1"/>
        <v>#DIV/0!</v>
      </c>
      <c r="I22" s="91" t="e">
        <f t="shared" si="2"/>
        <v>#DIV/0!</v>
      </c>
      <c r="J22" s="91" t="e">
        <f t="shared" si="3"/>
        <v>#DIV/0!</v>
      </c>
      <c r="K22" s="143">
        <f aca="true" t="shared" si="4" ref="K22:K44">SQRT(D22*D22+G22*G22)/(1.732*10)</f>
        <v>0</v>
      </c>
      <c r="L22" s="92" t="e">
        <f aca="true" t="shared" si="5" ref="L22:L45">K22/$L$19*100</f>
        <v>#DIV/0!</v>
      </c>
    </row>
    <row r="23" spans="1:12" ht="12.75">
      <c r="A23" s="90" t="s">
        <v>29</v>
      </c>
      <c r="B23" s="91"/>
      <c r="C23" s="91">
        <f aca="true" t="shared" si="6" ref="C23:C44">B23-B22</f>
        <v>0</v>
      </c>
      <c r="D23" s="91">
        <f>C23*D16</f>
        <v>0</v>
      </c>
      <c r="E23" s="91"/>
      <c r="F23" s="91">
        <f t="shared" si="0"/>
        <v>0</v>
      </c>
      <c r="G23" s="91">
        <f>F23*G16</f>
        <v>0</v>
      </c>
      <c r="H23" s="91" t="e">
        <f t="shared" si="1"/>
        <v>#DIV/0!</v>
      </c>
      <c r="I23" s="91" t="e">
        <f t="shared" si="2"/>
        <v>#DIV/0!</v>
      </c>
      <c r="J23" s="91" t="e">
        <f t="shared" si="3"/>
        <v>#DIV/0!</v>
      </c>
      <c r="K23" s="143">
        <f t="shared" si="4"/>
        <v>0</v>
      </c>
      <c r="L23" s="92" t="e">
        <f t="shared" si="5"/>
        <v>#DIV/0!</v>
      </c>
    </row>
    <row r="24" spans="1:12" ht="12.75">
      <c r="A24" s="90" t="s">
        <v>30</v>
      </c>
      <c r="B24" s="91"/>
      <c r="C24" s="91">
        <f t="shared" si="6"/>
        <v>0</v>
      </c>
      <c r="D24" s="91">
        <f>C24*D16</f>
        <v>0</v>
      </c>
      <c r="E24" s="91"/>
      <c r="F24" s="91">
        <f t="shared" si="0"/>
        <v>0</v>
      </c>
      <c r="G24" s="91">
        <f>F24*G16</f>
        <v>0</v>
      </c>
      <c r="H24" s="91" t="e">
        <f t="shared" si="1"/>
        <v>#DIV/0!</v>
      </c>
      <c r="I24" s="91" t="e">
        <f t="shared" si="2"/>
        <v>#DIV/0!</v>
      </c>
      <c r="J24" s="91" t="e">
        <f t="shared" si="3"/>
        <v>#DIV/0!</v>
      </c>
      <c r="K24" s="143">
        <f t="shared" si="4"/>
        <v>0</v>
      </c>
      <c r="L24" s="92" t="e">
        <f t="shared" si="5"/>
        <v>#DIV/0!</v>
      </c>
    </row>
    <row r="25" spans="1:12" ht="12.75">
      <c r="A25" s="90" t="s">
        <v>31</v>
      </c>
      <c r="B25" s="91"/>
      <c r="C25" s="91">
        <f t="shared" si="6"/>
        <v>0</v>
      </c>
      <c r="D25" s="91">
        <f>C25*D16</f>
        <v>0</v>
      </c>
      <c r="E25" s="91"/>
      <c r="F25" s="91">
        <f t="shared" si="0"/>
        <v>0</v>
      </c>
      <c r="G25" s="91">
        <f>F25*G16</f>
        <v>0</v>
      </c>
      <c r="H25" s="91" t="e">
        <f t="shared" si="1"/>
        <v>#DIV/0!</v>
      </c>
      <c r="I25" s="91" t="e">
        <f t="shared" si="2"/>
        <v>#DIV/0!</v>
      </c>
      <c r="J25" s="91" t="e">
        <f t="shared" si="3"/>
        <v>#DIV/0!</v>
      </c>
      <c r="K25" s="143">
        <f t="shared" si="4"/>
        <v>0</v>
      </c>
      <c r="L25" s="92" t="e">
        <f t="shared" si="5"/>
        <v>#DIV/0!</v>
      </c>
    </row>
    <row r="26" spans="1:12" ht="12.75">
      <c r="A26" s="90" t="s">
        <v>32</v>
      </c>
      <c r="B26" s="91"/>
      <c r="C26" s="91">
        <f t="shared" si="6"/>
        <v>0</v>
      </c>
      <c r="D26" s="91">
        <f>C26*D16</f>
        <v>0</v>
      </c>
      <c r="E26" s="91"/>
      <c r="F26" s="91">
        <f t="shared" si="0"/>
        <v>0</v>
      </c>
      <c r="G26" s="91">
        <f>F26*G16</f>
        <v>0</v>
      </c>
      <c r="H26" s="91" t="e">
        <f t="shared" si="1"/>
        <v>#DIV/0!</v>
      </c>
      <c r="I26" s="91" t="e">
        <f t="shared" si="2"/>
        <v>#DIV/0!</v>
      </c>
      <c r="J26" s="91" t="e">
        <f t="shared" si="3"/>
        <v>#DIV/0!</v>
      </c>
      <c r="K26" s="143">
        <f t="shared" si="4"/>
        <v>0</v>
      </c>
      <c r="L26" s="92" t="e">
        <f t="shared" si="5"/>
        <v>#DIV/0!</v>
      </c>
    </row>
    <row r="27" spans="1:12" ht="12.75">
      <c r="A27" s="90" t="s">
        <v>33</v>
      </c>
      <c r="B27" s="91"/>
      <c r="C27" s="91">
        <f t="shared" si="6"/>
        <v>0</v>
      </c>
      <c r="D27" s="91">
        <f>C27*D16</f>
        <v>0</v>
      </c>
      <c r="E27" s="91"/>
      <c r="F27" s="91">
        <f t="shared" si="0"/>
        <v>0</v>
      </c>
      <c r="G27" s="91">
        <f>F27*G16</f>
        <v>0</v>
      </c>
      <c r="H27" s="91" t="e">
        <f t="shared" si="1"/>
        <v>#DIV/0!</v>
      </c>
      <c r="I27" s="91" t="e">
        <f t="shared" si="2"/>
        <v>#DIV/0!</v>
      </c>
      <c r="J27" s="91" t="e">
        <f t="shared" si="3"/>
        <v>#DIV/0!</v>
      </c>
      <c r="K27" s="143">
        <f t="shared" si="4"/>
        <v>0</v>
      </c>
      <c r="L27" s="92" t="e">
        <f t="shared" si="5"/>
        <v>#DIV/0!</v>
      </c>
    </row>
    <row r="28" spans="1:12" ht="12.75">
      <c r="A28" s="90" t="s">
        <v>34</v>
      </c>
      <c r="B28" s="91"/>
      <c r="C28" s="91">
        <f t="shared" si="6"/>
        <v>0</v>
      </c>
      <c r="D28" s="91">
        <f>C28*D16</f>
        <v>0</v>
      </c>
      <c r="E28" s="91"/>
      <c r="F28" s="91">
        <f t="shared" si="0"/>
        <v>0</v>
      </c>
      <c r="G28" s="91">
        <f>F28*G16</f>
        <v>0</v>
      </c>
      <c r="H28" s="91" t="e">
        <f t="shared" si="1"/>
        <v>#DIV/0!</v>
      </c>
      <c r="I28" s="91" t="e">
        <f t="shared" si="2"/>
        <v>#DIV/0!</v>
      </c>
      <c r="J28" s="91" t="e">
        <f t="shared" si="3"/>
        <v>#DIV/0!</v>
      </c>
      <c r="K28" s="143">
        <f t="shared" si="4"/>
        <v>0</v>
      </c>
      <c r="L28" s="92" t="e">
        <f t="shared" si="5"/>
        <v>#DIV/0!</v>
      </c>
    </row>
    <row r="29" spans="1:12" ht="12.75">
      <c r="A29" s="90" t="s">
        <v>35</v>
      </c>
      <c r="B29" s="91"/>
      <c r="C29" s="91">
        <f t="shared" si="6"/>
        <v>0</v>
      </c>
      <c r="D29" s="91">
        <f>C29*D16</f>
        <v>0</v>
      </c>
      <c r="E29" s="91"/>
      <c r="F29" s="91">
        <f t="shared" si="0"/>
        <v>0</v>
      </c>
      <c r="G29" s="91">
        <f>F29*G16</f>
        <v>0</v>
      </c>
      <c r="H29" s="91" t="e">
        <f t="shared" si="1"/>
        <v>#DIV/0!</v>
      </c>
      <c r="I29" s="91" t="e">
        <f t="shared" si="2"/>
        <v>#DIV/0!</v>
      </c>
      <c r="J29" s="91" t="e">
        <f t="shared" si="3"/>
        <v>#DIV/0!</v>
      </c>
      <c r="K29" s="143">
        <f t="shared" si="4"/>
        <v>0</v>
      </c>
      <c r="L29" s="92" t="e">
        <f t="shared" si="5"/>
        <v>#DIV/0!</v>
      </c>
    </row>
    <row r="30" spans="1:12" ht="12.75">
      <c r="A30" s="90" t="s">
        <v>36</v>
      </c>
      <c r="B30" s="91"/>
      <c r="C30" s="91">
        <f t="shared" si="6"/>
        <v>0</v>
      </c>
      <c r="D30" s="91">
        <f>C30*D16</f>
        <v>0</v>
      </c>
      <c r="E30" s="91"/>
      <c r="F30" s="91">
        <f t="shared" si="0"/>
        <v>0</v>
      </c>
      <c r="G30" s="91">
        <f>F30*G16</f>
        <v>0</v>
      </c>
      <c r="H30" s="91" t="e">
        <f t="shared" si="1"/>
        <v>#DIV/0!</v>
      </c>
      <c r="I30" s="91" t="e">
        <f t="shared" si="2"/>
        <v>#DIV/0!</v>
      </c>
      <c r="J30" s="91" t="e">
        <f t="shared" si="3"/>
        <v>#DIV/0!</v>
      </c>
      <c r="K30" s="143">
        <f t="shared" si="4"/>
        <v>0</v>
      </c>
      <c r="L30" s="92" t="e">
        <f t="shared" si="5"/>
        <v>#DIV/0!</v>
      </c>
    </row>
    <row r="31" spans="1:12" ht="12.75">
      <c r="A31" s="90" t="s">
        <v>37</v>
      </c>
      <c r="B31" s="91"/>
      <c r="C31" s="91">
        <f t="shared" si="6"/>
        <v>0</v>
      </c>
      <c r="D31" s="91">
        <f>C31*D16</f>
        <v>0</v>
      </c>
      <c r="E31" s="91"/>
      <c r="F31" s="91">
        <f t="shared" si="0"/>
        <v>0</v>
      </c>
      <c r="G31" s="91">
        <f>F31*G16</f>
        <v>0</v>
      </c>
      <c r="H31" s="91" t="e">
        <f t="shared" si="1"/>
        <v>#DIV/0!</v>
      </c>
      <c r="I31" s="91" t="e">
        <f t="shared" si="2"/>
        <v>#DIV/0!</v>
      </c>
      <c r="J31" s="91" t="e">
        <f t="shared" si="3"/>
        <v>#DIV/0!</v>
      </c>
      <c r="K31" s="143">
        <f t="shared" si="4"/>
        <v>0</v>
      </c>
      <c r="L31" s="92" t="e">
        <f t="shared" si="5"/>
        <v>#DIV/0!</v>
      </c>
    </row>
    <row r="32" spans="1:12" ht="12.75">
      <c r="A32" s="90" t="s">
        <v>38</v>
      </c>
      <c r="B32" s="91"/>
      <c r="C32" s="91">
        <f t="shared" si="6"/>
        <v>0</v>
      </c>
      <c r="D32" s="91">
        <f>C32*D16</f>
        <v>0</v>
      </c>
      <c r="E32" s="91"/>
      <c r="F32" s="91">
        <f t="shared" si="0"/>
        <v>0</v>
      </c>
      <c r="G32" s="91">
        <f>F32*G16</f>
        <v>0</v>
      </c>
      <c r="H32" s="91" t="e">
        <f t="shared" si="1"/>
        <v>#DIV/0!</v>
      </c>
      <c r="I32" s="91" t="e">
        <f t="shared" si="2"/>
        <v>#DIV/0!</v>
      </c>
      <c r="J32" s="91" t="e">
        <f t="shared" si="3"/>
        <v>#DIV/0!</v>
      </c>
      <c r="K32" s="143">
        <f t="shared" si="4"/>
        <v>0</v>
      </c>
      <c r="L32" s="92" t="e">
        <f t="shared" si="5"/>
        <v>#DIV/0!</v>
      </c>
    </row>
    <row r="33" spans="1:12" ht="12.75">
      <c r="A33" s="90" t="s">
        <v>39</v>
      </c>
      <c r="B33" s="91"/>
      <c r="C33" s="91">
        <f t="shared" si="6"/>
        <v>0</v>
      </c>
      <c r="D33" s="91">
        <f>C33*D16</f>
        <v>0</v>
      </c>
      <c r="E33" s="91"/>
      <c r="F33" s="91">
        <f t="shared" si="0"/>
        <v>0</v>
      </c>
      <c r="G33" s="91">
        <f>F33*G16</f>
        <v>0</v>
      </c>
      <c r="H33" s="91" t="e">
        <f t="shared" si="1"/>
        <v>#DIV/0!</v>
      </c>
      <c r="I33" s="91" t="e">
        <f t="shared" si="2"/>
        <v>#DIV/0!</v>
      </c>
      <c r="J33" s="91" t="e">
        <f t="shared" si="3"/>
        <v>#DIV/0!</v>
      </c>
      <c r="K33" s="143">
        <f t="shared" si="4"/>
        <v>0</v>
      </c>
      <c r="L33" s="92" t="e">
        <f t="shared" si="5"/>
        <v>#DIV/0!</v>
      </c>
    </row>
    <row r="34" spans="1:12" ht="12.75">
      <c r="A34" s="90" t="s">
        <v>40</v>
      </c>
      <c r="B34" s="91"/>
      <c r="C34" s="91">
        <f t="shared" si="6"/>
        <v>0</v>
      </c>
      <c r="D34" s="91">
        <f>C34*D16</f>
        <v>0</v>
      </c>
      <c r="E34" s="91"/>
      <c r="F34" s="91">
        <f t="shared" si="0"/>
        <v>0</v>
      </c>
      <c r="G34" s="91">
        <f>F34*G16</f>
        <v>0</v>
      </c>
      <c r="H34" s="91" t="e">
        <f t="shared" si="1"/>
        <v>#DIV/0!</v>
      </c>
      <c r="I34" s="91" t="e">
        <f t="shared" si="2"/>
        <v>#DIV/0!</v>
      </c>
      <c r="J34" s="91" t="e">
        <f t="shared" si="3"/>
        <v>#DIV/0!</v>
      </c>
      <c r="K34" s="143">
        <f t="shared" si="4"/>
        <v>0</v>
      </c>
      <c r="L34" s="92" t="e">
        <f t="shared" si="5"/>
        <v>#DIV/0!</v>
      </c>
    </row>
    <row r="35" spans="1:12" ht="12.75">
      <c r="A35" s="90" t="s">
        <v>41</v>
      </c>
      <c r="B35" s="91"/>
      <c r="C35" s="91">
        <f t="shared" si="6"/>
        <v>0</v>
      </c>
      <c r="D35" s="91">
        <f>C35*D16</f>
        <v>0</v>
      </c>
      <c r="E35" s="91"/>
      <c r="F35" s="91">
        <f t="shared" si="0"/>
        <v>0</v>
      </c>
      <c r="G35" s="91">
        <f>F35*G16</f>
        <v>0</v>
      </c>
      <c r="H35" s="91" t="e">
        <f t="shared" si="1"/>
        <v>#DIV/0!</v>
      </c>
      <c r="I35" s="91" t="e">
        <f t="shared" si="2"/>
        <v>#DIV/0!</v>
      </c>
      <c r="J35" s="91" t="e">
        <f t="shared" si="3"/>
        <v>#DIV/0!</v>
      </c>
      <c r="K35" s="143">
        <f t="shared" si="4"/>
        <v>0</v>
      </c>
      <c r="L35" s="92" t="e">
        <f t="shared" si="5"/>
        <v>#DIV/0!</v>
      </c>
    </row>
    <row r="36" spans="1:12" ht="12.75">
      <c r="A36" s="90" t="s">
        <v>42</v>
      </c>
      <c r="B36" s="91"/>
      <c r="C36" s="91">
        <f t="shared" si="6"/>
        <v>0</v>
      </c>
      <c r="D36" s="91">
        <f>C36*D16</f>
        <v>0</v>
      </c>
      <c r="E36" s="91"/>
      <c r="F36" s="91">
        <f t="shared" si="0"/>
        <v>0</v>
      </c>
      <c r="G36" s="91">
        <f>F36*G16</f>
        <v>0</v>
      </c>
      <c r="H36" s="91" t="e">
        <f t="shared" si="1"/>
        <v>#DIV/0!</v>
      </c>
      <c r="I36" s="91" t="e">
        <f t="shared" si="2"/>
        <v>#DIV/0!</v>
      </c>
      <c r="J36" s="91" t="e">
        <f t="shared" si="3"/>
        <v>#DIV/0!</v>
      </c>
      <c r="K36" s="143">
        <f t="shared" si="4"/>
        <v>0</v>
      </c>
      <c r="L36" s="92" t="e">
        <f t="shared" si="5"/>
        <v>#DIV/0!</v>
      </c>
    </row>
    <row r="37" spans="1:12" ht="12.75">
      <c r="A37" s="90" t="s">
        <v>43</v>
      </c>
      <c r="B37" s="91"/>
      <c r="C37" s="91">
        <f t="shared" si="6"/>
        <v>0</v>
      </c>
      <c r="D37" s="91">
        <f>C37*D16</f>
        <v>0</v>
      </c>
      <c r="E37" s="91"/>
      <c r="F37" s="91">
        <f t="shared" si="0"/>
        <v>0</v>
      </c>
      <c r="G37" s="91">
        <f>F37*G16</f>
        <v>0</v>
      </c>
      <c r="H37" s="91" t="e">
        <f t="shared" si="1"/>
        <v>#DIV/0!</v>
      </c>
      <c r="I37" s="91" t="e">
        <f t="shared" si="2"/>
        <v>#DIV/0!</v>
      </c>
      <c r="J37" s="91" t="e">
        <f t="shared" si="3"/>
        <v>#DIV/0!</v>
      </c>
      <c r="K37" s="143">
        <f t="shared" si="4"/>
        <v>0</v>
      </c>
      <c r="L37" s="92" t="e">
        <f t="shared" si="5"/>
        <v>#DIV/0!</v>
      </c>
    </row>
    <row r="38" spans="1:12" ht="12.75">
      <c r="A38" s="90" t="s">
        <v>44</v>
      </c>
      <c r="B38" s="91"/>
      <c r="C38" s="91">
        <f t="shared" si="6"/>
        <v>0</v>
      </c>
      <c r="D38" s="91">
        <f>C38*D16</f>
        <v>0</v>
      </c>
      <c r="E38" s="91"/>
      <c r="F38" s="91">
        <f t="shared" si="0"/>
        <v>0</v>
      </c>
      <c r="G38" s="91">
        <f>F38*G16</f>
        <v>0</v>
      </c>
      <c r="H38" s="91" t="e">
        <f t="shared" si="1"/>
        <v>#DIV/0!</v>
      </c>
      <c r="I38" s="91" t="e">
        <f t="shared" si="2"/>
        <v>#DIV/0!</v>
      </c>
      <c r="J38" s="91" t="e">
        <f t="shared" si="3"/>
        <v>#DIV/0!</v>
      </c>
      <c r="K38" s="143">
        <f t="shared" si="4"/>
        <v>0</v>
      </c>
      <c r="L38" s="92" t="e">
        <f t="shared" si="5"/>
        <v>#DIV/0!</v>
      </c>
    </row>
    <row r="39" spans="1:12" ht="12.75">
      <c r="A39" s="90" t="s">
        <v>45</v>
      </c>
      <c r="B39" s="91"/>
      <c r="C39" s="91">
        <f t="shared" si="6"/>
        <v>0</v>
      </c>
      <c r="D39" s="91">
        <f>C39*D16</f>
        <v>0</v>
      </c>
      <c r="E39" s="91"/>
      <c r="F39" s="91">
        <f t="shared" si="0"/>
        <v>0</v>
      </c>
      <c r="G39" s="91">
        <f>F39*G16</f>
        <v>0</v>
      </c>
      <c r="H39" s="91" t="e">
        <f t="shared" si="1"/>
        <v>#DIV/0!</v>
      </c>
      <c r="I39" s="91" t="e">
        <f t="shared" si="2"/>
        <v>#DIV/0!</v>
      </c>
      <c r="J39" s="91" t="e">
        <f t="shared" si="3"/>
        <v>#DIV/0!</v>
      </c>
      <c r="K39" s="143">
        <f t="shared" si="4"/>
        <v>0</v>
      </c>
      <c r="L39" s="92" t="e">
        <f t="shared" si="5"/>
        <v>#DIV/0!</v>
      </c>
    </row>
    <row r="40" spans="1:12" ht="12.75">
      <c r="A40" s="90" t="s">
        <v>46</v>
      </c>
      <c r="B40" s="91"/>
      <c r="C40" s="91">
        <f t="shared" si="6"/>
        <v>0</v>
      </c>
      <c r="D40" s="91">
        <f>C40*D16</f>
        <v>0</v>
      </c>
      <c r="E40" s="91"/>
      <c r="F40" s="91">
        <f t="shared" si="0"/>
        <v>0</v>
      </c>
      <c r="G40" s="91">
        <f>F40*G16</f>
        <v>0</v>
      </c>
      <c r="H40" s="91" t="e">
        <f t="shared" si="1"/>
        <v>#DIV/0!</v>
      </c>
      <c r="I40" s="91" t="e">
        <f t="shared" si="2"/>
        <v>#DIV/0!</v>
      </c>
      <c r="J40" s="91" t="e">
        <f t="shared" si="3"/>
        <v>#DIV/0!</v>
      </c>
      <c r="K40" s="143">
        <f t="shared" si="4"/>
        <v>0</v>
      </c>
      <c r="L40" s="92" t="e">
        <f t="shared" si="5"/>
        <v>#DIV/0!</v>
      </c>
    </row>
    <row r="41" spans="1:12" ht="12.75">
      <c r="A41" s="90" t="s">
        <v>47</v>
      </c>
      <c r="B41" s="91"/>
      <c r="C41" s="91">
        <f t="shared" si="6"/>
        <v>0</v>
      </c>
      <c r="D41" s="91">
        <f>C41*D16</f>
        <v>0</v>
      </c>
      <c r="E41" s="91"/>
      <c r="F41" s="91">
        <f t="shared" si="0"/>
        <v>0</v>
      </c>
      <c r="G41" s="91">
        <f>F41*G16</f>
        <v>0</v>
      </c>
      <c r="H41" s="91" t="e">
        <f t="shared" si="1"/>
        <v>#DIV/0!</v>
      </c>
      <c r="I41" s="91" t="e">
        <f t="shared" si="2"/>
        <v>#DIV/0!</v>
      </c>
      <c r="J41" s="91" t="e">
        <f t="shared" si="3"/>
        <v>#DIV/0!</v>
      </c>
      <c r="K41" s="143">
        <f t="shared" si="4"/>
        <v>0</v>
      </c>
      <c r="L41" s="92" t="e">
        <f t="shared" si="5"/>
        <v>#DIV/0!</v>
      </c>
    </row>
    <row r="42" spans="1:12" ht="12.75">
      <c r="A42" s="90" t="s">
        <v>48</v>
      </c>
      <c r="B42" s="91"/>
      <c r="C42" s="91">
        <f t="shared" si="6"/>
        <v>0</v>
      </c>
      <c r="D42" s="91">
        <f>C42*D16</f>
        <v>0</v>
      </c>
      <c r="E42" s="91"/>
      <c r="F42" s="91">
        <f t="shared" si="0"/>
        <v>0</v>
      </c>
      <c r="G42" s="91">
        <f>F42*G16</f>
        <v>0</v>
      </c>
      <c r="H42" s="91" t="e">
        <f t="shared" si="1"/>
        <v>#DIV/0!</v>
      </c>
      <c r="I42" s="91" t="e">
        <f t="shared" si="2"/>
        <v>#DIV/0!</v>
      </c>
      <c r="J42" s="91" t="e">
        <f t="shared" si="3"/>
        <v>#DIV/0!</v>
      </c>
      <c r="K42" s="143">
        <f t="shared" si="4"/>
        <v>0</v>
      </c>
      <c r="L42" s="92" t="e">
        <f t="shared" si="5"/>
        <v>#DIV/0!</v>
      </c>
    </row>
    <row r="43" spans="1:12" ht="12.75">
      <c r="A43" s="90" t="s">
        <v>49</v>
      </c>
      <c r="B43" s="91"/>
      <c r="C43" s="91">
        <f t="shared" si="6"/>
        <v>0</v>
      </c>
      <c r="D43" s="91">
        <f>C43*D16</f>
        <v>0</v>
      </c>
      <c r="E43" s="91"/>
      <c r="F43" s="91">
        <f t="shared" si="0"/>
        <v>0</v>
      </c>
      <c r="G43" s="91">
        <f>F43*G16</f>
        <v>0</v>
      </c>
      <c r="H43" s="91" t="e">
        <f t="shared" si="1"/>
        <v>#DIV/0!</v>
      </c>
      <c r="I43" s="91" t="e">
        <f t="shared" si="2"/>
        <v>#DIV/0!</v>
      </c>
      <c r="J43" s="91" t="e">
        <f t="shared" si="3"/>
        <v>#DIV/0!</v>
      </c>
      <c r="K43" s="143">
        <f t="shared" si="4"/>
        <v>0</v>
      </c>
      <c r="L43" s="92" t="e">
        <f t="shared" si="5"/>
        <v>#DIV/0!</v>
      </c>
    </row>
    <row r="44" spans="1:12" ht="13.5" thickBot="1">
      <c r="A44" s="93" t="s">
        <v>50</v>
      </c>
      <c r="B44" s="94"/>
      <c r="C44" s="94">
        <f t="shared" si="6"/>
        <v>0</v>
      </c>
      <c r="D44" s="94">
        <f>C44*D16</f>
        <v>0</v>
      </c>
      <c r="E44" s="94"/>
      <c r="F44" s="94">
        <f t="shared" si="0"/>
        <v>0</v>
      </c>
      <c r="G44" s="94">
        <f>F44*G16</f>
        <v>0</v>
      </c>
      <c r="H44" s="94" t="e">
        <f t="shared" si="1"/>
        <v>#DIV/0!</v>
      </c>
      <c r="I44" s="94" t="e">
        <f t="shared" si="2"/>
        <v>#DIV/0!</v>
      </c>
      <c r="J44" s="94" t="e">
        <f t="shared" si="3"/>
        <v>#DIV/0!</v>
      </c>
      <c r="K44" s="144">
        <f t="shared" si="4"/>
        <v>0</v>
      </c>
      <c r="L44" s="95" t="e">
        <f t="shared" si="5"/>
        <v>#DIV/0!</v>
      </c>
    </row>
    <row r="45" spans="1:12" ht="16.5" customHeight="1" thickBot="1">
      <c r="A45" s="415" t="s">
        <v>51</v>
      </c>
      <c r="B45" s="497"/>
      <c r="C45" s="497"/>
      <c r="D45" s="500"/>
      <c r="E45" s="425" t="s">
        <v>52</v>
      </c>
      <c r="F45" s="425"/>
      <c r="G45" s="425"/>
      <c r="H45" s="425"/>
      <c r="I45" s="451"/>
      <c r="J45" s="420" t="s">
        <v>53</v>
      </c>
      <c r="K45" s="148">
        <f>SUM(K20:K44)/24</f>
        <v>0</v>
      </c>
      <c r="L45" s="156" t="e">
        <f t="shared" si="5"/>
        <v>#DIV/0!</v>
      </c>
    </row>
    <row r="46" spans="1:10" ht="12.75">
      <c r="A46" s="430" t="s">
        <v>58</v>
      </c>
      <c r="B46" s="436" t="s">
        <v>54</v>
      </c>
      <c r="C46" s="437"/>
      <c r="D46" s="481" t="s">
        <v>55</v>
      </c>
      <c r="E46" s="478" t="s">
        <v>56</v>
      </c>
      <c r="F46" s="428" t="s">
        <v>59</v>
      </c>
      <c r="G46" s="422" t="s">
        <v>57</v>
      </c>
      <c r="H46" s="442"/>
      <c r="I46" s="443"/>
      <c r="J46" s="420"/>
    </row>
    <row r="47" spans="1:10" ht="13.5" thickBot="1">
      <c r="A47" s="430"/>
      <c r="B47" s="436"/>
      <c r="C47" s="437"/>
      <c r="D47" s="481"/>
      <c r="E47" s="492"/>
      <c r="F47" s="476"/>
      <c r="G47" s="450"/>
      <c r="H47" s="425"/>
      <c r="I47" s="451"/>
      <c r="J47" s="420"/>
    </row>
    <row r="48" spans="1:10" ht="12.75">
      <c r="A48" s="127" t="s">
        <v>63</v>
      </c>
      <c r="B48" s="507">
        <f>SUM(D21:D28)</f>
        <v>0</v>
      </c>
      <c r="C48" s="507"/>
      <c r="D48" s="118">
        <f>SUM(G21:G28)</f>
        <v>0</v>
      </c>
      <c r="E48" s="118">
        <f>B48/8</f>
        <v>0</v>
      </c>
      <c r="F48" s="85">
        <f>D48/8</f>
        <v>0</v>
      </c>
      <c r="G48" s="507" t="e">
        <f>E48/J48</f>
        <v>#DIV/0!</v>
      </c>
      <c r="H48" s="507"/>
      <c r="I48" s="507"/>
      <c r="J48" s="123" t="e">
        <f>COS(ATAN(F48/E48))</f>
        <v>#DIV/0!</v>
      </c>
    </row>
    <row r="49" spans="1:10" ht="12.75">
      <c r="A49" s="129" t="s">
        <v>60</v>
      </c>
      <c r="B49" s="509">
        <f>SUM(D29:D36)</f>
        <v>0</v>
      </c>
      <c r="C49" s="509"/>
      <c r="D49" s="106">
        <f>SUM(G29:G36)</f>
        <v>0</v>
      </c>
      <c r="E49" s="106">
        <f>B49/8</f>
        <v>0</v>
      </c>
      <c r="F49" s="91">
        <f>D49/8</f>
        <v>0</v>
      </c>
      <c r="G49" s="509" t="e">
        <f>E49/J49</f>
        <v>#DIV/0!</v>
      </c>
      <c r="H49" s="509"/>
      <c r="I49" s="509"/>
      <c r="J49" s="124" t="e">
        <f>COS(ATAN(F49/E49))</f>
        <v>#DIV/0!</v>
      </c>
    </row>
    <row r="50" spans="1:10" ht="12.75">
      <c r="A50" s="90" t="s">
        <v>61</v>
      </c>
      <c r="B50" s="509">
        <f>SUM(D37:D44)</f>
        <v>0</v>
      </c>
      <c r="C50" s="509"/>
      <c r="D50" s="106">
        <f>SUM(G37:G44)</f>
        <v>0</v>
      </c>
      <c r="E50" s="106">
        <f>B50/8</f>
        <v>0</v>
      </c>
      <c r="F50" s="91">
        <f>D50/8</f>
        <v>0</v>
      </c>
      <c r="G50" s="509" t="e">
        <f>E50/J50</f>
        <v>#DIV/0!</v>
      </c>
      <c r="H50" s="509"/>
      <c r="I50" s="509"/>
      <c r="J50" s="124" t="e">
        <f>COS(ATAN(F50/E50))</f>
        <v>#DIV/0!</v>
      </c>
    </row>
    <row r="51" spans="1:10" ht="13.5" thickBot="1">
      <c r="A51" s="93" t="s">
        <v>62</v>
      </c>
      <c r="B51" s="508">
        <f>SUM(D21:D44)</f>
        <v>0</v>
      </c>
      <c r="C51" s="508"/>
      <c r="D51" s="107">
        <f>SUM(G21:G44)</f>
        <v>0</v>
      </c>
      <c r="E51" s="107">
        <f>B51/24</f>
        <v>0</v>
      </c>
      <c r="F51" s="94">
        <f>D51/8</f>
        <v>0</v>
      </c>
      <c r="G51" s="508" t="e">
        <f>E51/J51</f>
        <v>#DIV/0!</v>
      </c>
      <c r="H51" s="508"/>
      <c r="I51" s="508"/>
      <c r="J51" s="125" t="e">
        <f>COS(ATAN(F51/E51))</f>
        <v>#DIV/0!</v>
      </c>
    </row>
  </sheetData>
  <sheetProtection/>
  <mergeCells count="23">
    <mergeCell ref="A13:A19"/>
    <mergeCell ref="B46:C47"/>
    <mergeCell ref="A46:A47"/>
    <mergeCell ref="A45:D45"/>
    <mergeCell ref="D46:D47"/>
    <mergeCell ref="F46:F47"/>
    <mergeCell ref="B48:C48"/>
    <mergeCell ref="K13:K19"/>
    <mergeCell ref="B51:C51"/>
    <mergeCell ref="G49:I49"/>
    <mergeCell ref="G50:I50"/>
    <mergeCell ref="G51:I51"/>
    <mergeCell ref="B50:C50"/>
    <mergeCell ref="L13:L17"/>
    <mergeCell ref="G48:I48"/>
    <mergeCell ref="B49:C49"/>
    <mergeCell ref="J45:J47"/>
    <mergeCell ref="H13:H19"/>
    <mergeCell ref="I13:I19"/>
    <mergeCell ref="J13:J19"/>
    <mergeCell ref="G46:I47"/>
    <mergeCell ref="E45:I45"/>
    <mergeCell ref="E46:E47"/>
  </mergeCells>
  <printOptions/>
  <pageMargins left="0.75" right="0.06" top="1" bottom="1" header="0.5" footer="0.5"/>
  <pageSetup horizontalDpi="360" verticalDpi="36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58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.57421875" style="0" customWidth="1"/>
    <col min="2" max="2" width="9.28125" style="0" bestFit="1" customWidth="1"/>
    <col min="3" max="3" width="7.57421875" style="0" customWidth="1"/>
    <col min="4" max="4" width="9.28125" style="0" customWidth="1"/>
    <col min="6" max="6" width="8.57421875" style="0" customWidth="1"/>
    <col min="7" max="7" width="9.28125" style="0" customWidth="1"/>
    <col min="8" max="8" width="4.28125" style="0" customWidth="1"/>
    <col min="9" max="9" width="3.7109375" style="0" customWidth="1"/>
    <col min="11" max="11" width="8.8515625" style="0" customWidth="1"/>
  </cols>
  <sheetData>
    <row r="2" spans="1:14" ht="13.5" customHeight="1">
      <c r="A2" s="65" t="s">
        <v>133</v>
      </c>
      <c r="G2" t="s">
        <v>151</v>
      </c>
      <c r="I2" s="1"/>
      <c r="J2" s="172">
        <v>47</v>
      </c>
      <c r="K2" s="52" t="s">
        <v>114</v>
      </c>
      <c r="N2" s="50">
        <v>355</v>
      </c>
    </row>
    <row r="3" spans="1:14" ht="13.5" customHeight="1">
      <c r="A3" s="64" t="s">
        <v>125</v>
      </c>
      <c r="G3" t="s">
        <v>149</v>
      </c>
      <c r="I3" s="1"/>
      <c r="J3" s="172">
        <v>375</v>
      </c>
      <c r="K3" s="52" t="s">
        <v>115</v>
      </c>
      <c r="N3" s="50">
        <v>200</v>
      </c>
    </row>
    <row r="4" spans="1:14" ht="13.5" customHeight="1">
      <c r="A4" t="s">
        <v>126</v>
      </c>
      <c r="G4" t="s">
        <v>146</v>
      </c>
      <c r="I4" s="1"/>
      <c r="J4" s="172">
        <v>206</v>
      </c>
      <c r="K4" s="52" t="s">
        <v>116</v>
      </c>
      <c r="N4" s="50"/>
    </row>
    <row r="5" spans="1:11" ht="13.5" customHeight="1">
      <c r="A5" t="s">
        <v>127</v>
      </c>
      <c r="G5" t="s">
        <v>147</v>
      </c>
      <c r="J5" s="1">
        <v>405</v>
      </c>
      <c r="K5" s="52"/>
    </row>
    <row r="6" ht="13.5" customHeight="1"/>
    <row r="7" ht="12.75">
      <c r="E7" s="1" t="s">
        <v>2</v>
      </c>
    </row>
    <row r="8" ht="12.75">
      <c r="B8" t="s">
        <v>0</v>
      </c>
    </row>
    <row r="9" spans="1:5" ht="12.75">
      <c r="A9" s="2"/>
      <c r="B9" t="s">
        <v>144</v>
      </c>
      <c r="E9" s="1" t="s">
        <v>185</v>
      </c>
    </row>
    <row r="11" ht="12.75">
      <c r="D11" t="s">
        <v>7</v>
      </c>
    </row>
    <row r="12" ht="13.5" thickBot="1">
      <c r="A12" t="s">
        <v>120</v>
      </c>
    </row>
    <row r="13" spans="1:12" ht="13.5" customHeight="1">
      <c r="A13" s="417" t="s">
        <v>25</v>
      </c>
      <c r="B13" s="17" t="s">
        <v>9</v>
      </c>
      <c r="C13" s="4"/>
      <c r="D13" s="33">
        <v>409782</v>
      </c>
      <c r="E13" s="3" t="s">
        <v>16</v>
      </c>
      <c r="F13" s="4"/>
      <c r="G13" s="33">
        <v>645788</v>
      </c>
      <c r="H13" s="395" t="s">
        <v>20</v>
      </c>
      <c r="I13" s="395" t="s">
        <v>21</v>
      </c>
      <c r="J13" s="385" t="s">
        <v>24</v>
      </c>
      <c r="K13" s="474" t="s">
        <v>111</v>
      </c>
      <c r="L13" s="474" t="s">
        <v>113</v>
      </c>
    </row>
    <row r="14" spans="1:12" ht="12.75">
      <c r="A14" s="420"/>
      <c r="B14" s="9" t="s">
        <v>10</v>
      </c>
      <c r="C14" s="7"/>
      <c r="D14" s="8"/>
      <c r="E14" s="6" t="s">
        <v>17</v>
      </c>
      <c r="F14" s="7"/>
      <c r="G14" s="8"/>
      <c r="H14" s="383"/>
      <c r="I14" s="383"/>
      <c r="J14" s="386"/>
      <c r="K14" s="515"/>
      <c r="L14" s="515"/>
    </row>
    <row r="15" spans="1:12" ht="12.75">
      <c r="A15" s="420"/>
      <c r="B15" s="9" t="s">
        <v>11</v>
      </c>
      <c r="C15" s="9"/>
      <c r="D15" s="8"/>
      <c r="E15" s="6" t="s">
        <v>18</v>
      </c>
      <c r="F15" s="7"/>
      <c r="G15" s="8"/>
      <c r="H15" s="383"/>
      <c r="I15" s="383"/>
      <c r="J15" s="386"/>
      <c r="K15" s="515"/>
      <c r="L15" s="515"/>
    </row>
    <row r="16" spans="1:12" ht="12.75">
      <c r="A16" s="420"/>
      <c r="B16" s="23" t="s">
        <v>64</v>
      </c>
      <c r="C16" s="24"/>
      <c r="D16" s="31">
        <v>4000</v>
      </c>
      <c r="E16" s="6" t="s">
        <v>19</v>
      </c>
      <c r="F16" s="7"/>
      <c r="G16" s="32">
        <v>4000</v>
      </c>
      <c r="H16" s="383"/>
      <c r="I16" s="383"/>
      <c r="J16" s="386"/>
      <c r="K16" s="515"/>
      <c r="L16" s="515"/>
    </row>
    <row r="17" spans="1:12" ht="12.75">
      <c r="A17" s="420"/>
      <c r="B17" s="18" t="s">
        <v>12</v>
      </c>
      <c r="C17" s="20" t="s">
        <v>14</v>
      </c>
      <c r="D17" s="20" t="s">
        <v>22</v>
      </c>
      <c r="E17" s="20" t="s">
        <v>12</v>
      </c>
      <c r="F17" s="20" t="s">
        <v>14</v>
      </c>
      <c r="G17" s="20" t="s">
        <v>22</v>
      </c>
      <c r="H17" s="477"/>
      <c r="I17" s="383"/>
      <c r="J17" s="386"/>
      <c r="K17" s="515"/>
      <c r="L17" s="515"/>
    </row>
    <row r="18" spans="1:12" ht="12.75">
      <c r="A18" s="420"/>
      <c r="B18" s="19" t="s">
        <v>13</v>
      </c>
      <c r="C18" s="21" t="s">
        <v>12</v>
      </c>
      <c r="D18" s="21" t="s">
        <v>23</v>
      </c>
      <c r="E18" s="21" t="s">
        <v>13</v>
      </c>
      <c r="F18" s="21" t="s">
        <v>12</v>
      </c>
      <c r="G18" s="21" t="s">
        <v>23</v>
      </c>
      <c r="H18" s="477"/>
      <c r="I18" s="383"/>
      <c r="J18" s="386"/>
      <c r="K18" s="515"/>
      <c r="L18" s="48" t="s">
        <v>112</v>
      </c>
    </row>
    <row r="19" spans="1:12" ht="13.5" thickBot="1">
      <c r="A19" s="420"/>
      <c r="B19" s="12"/>
      <c r="C19" s="11"/>
      <c r="D19" s="21" t="s">
        <v>15</v>
      </c>
      <c r="E19" s="11"/>
      <c r="F19" s="11"/>
      <c r="G19" s="21" t="s">
        <v>15</v>
      </c>
      <c r="H19" s="477"/>
      <c r="I19" s="383"/>
      <c r="J19" s="386"/>
      <c r="K19" s="515"/>
      <c r="L19" s="51">
        <v>200</v>
      </c>
    </row>
    <row r="20" spans="1:12" ht="12.75">
      <c r="A20" s="84" t="s">
        <v>26</v>
      </c>
      <c r="B20" s="185"/>
      <c r="C20" s="85"/>
      <c r="D20" s="118"/>
      <c r="E20" s="85"/>
      <c r="F20" s="85"/>
      <c r="G20" s="85"/>
      <c r="H20" s="85"/>
      <c r="I20" s="85"/>
      <c r="J20" s="85"/>
      <c r="K20" s="85"/>
      <c r="L20" s="87"/>
    </row>
    <row r="21" spans="1:12" ht="12.75">
      <c r="A21" s="90" t="s">
        <v>27</v>
      </c>
      <c r="B21" s="186"/>
      <c r="C21" s="91">
        <f>B21-B20</f>
        <v>0</v>
      </c>
      <c r="D21" s="91">
        <f>C21*D16</f>
        <v>0</v>
      </c>
      <c r="E21" s="91"/>
      <c r="F21" s="91">
        <f aca="true" t="shared" si="0" ref="F21:F44">E21-E20</f>
        <v>0</v>
      </c>
      <c r="G21" s="91">
        <f>F21*G16</f>
        <v>0</v>
      </c>
      <c r="H21" s="91" t="e">
        <f aca="true" t="shared" si="1" ref="H21:H44">G21/D21</f>
        <v>#DIV/0!</v>
      </c>
      <c r="I21" s="91" t="e">
        <f aca="true" t="shared" si="2" ref="I21:I44">COS(ATAN(H21))</f>
        <v>#DIV/0!</v>
      </c>
      <c r="J21" s="91" t="e">
        <f aca="true" t="shared" si="3" ref="J21:J44">D21/I21</f>
        <v>#DIV/0!</v>
      </c>
      <c r="K21" s="117">
        <f>SQRT(D21*D21+G21*G21)/(1.732*10)</f>
        <v>0</v>
      </c>
      <c r="L21" s="119">
        <f>K21/$L$19*100</f>
        <v>0</v>
      </c>
    </row>
    <row r="22" spans="1:12" ht="12.75">
      <c r="A22" s="90" t="s">
        <v>28</v>
      </c>
      <c r="B22" s="186"/>
      <c r="C22" s="91">
        <f>B22-B21</f>
        <v>0</v>
      </c>
      <c r="D22" s="91">
        <f>C22*D16</f>
        <v>0</v>
      </c>
      <c r="E22" s="91"/>
      <c r="F22" s="91">
        <f t="shared" si="0"/>
        <v>0</v>
      </c>
      <c r="G22" s="91">
        <f>F22*G16</f>
        <v>0</v>
      </c>
      <c r="H22" s="91" t="e">
        <f t="shared" si="1"/>
        <v>#DIV/0!</v>
      </c>
      <c r="I22" s="91" t="e">
        <f t="shared" si="2"/>
        <v>#DIV/0!</v>
      </c>
      <c r="J22" s="91" t="e">
        <f t="shared" si="3"/>
        <v>#DIV/0!</v>
      </c>
      <c r="K22" s="117">
        <f aca="true" t="shared" si="4" ref="K22:K44">SQRT(D22*D22+G22*G22)/(1.732*10)</f>
        <v>0</v>
      </c>
      <c r="L22" s="119">
        <f aca="true" t="shared" si="5" ref="L22:L44">K22/$L$19*100</f>
        <v>0</v>
      </c>
    </row>
    <row r="23" spans="1:12" ht="12.75">
      <c r="A23" s="90" t="s">
        <v>29</v>
      </c>
      <c r="B23" s="186"/>
      <c r="C23" s="91">
        <f aca="true" t="shared" si="6" ref="C23:C44">B23-B22</f>
        <v>0</v>
      </c>
      <c r="D23" s="91">
        <f>C23*D16</f>
        <v>0</v>
      </c>
      <c r="E23" s="91"/>
      <c r="F23" s="91">
        <f t="shared" si="0"/>
        <v>0</v>
      </c>
      <c r="G23" s="91">
        <f>F23*G16</f>
        <v>0</v>
      </c>
      <c r="H23" s="91" t="e">
        <f t="shared" si="1"/>
        <v>#DIV/0!</v>
      </c>
      <c r="I23" s="91" t="e">
        <f t="shared" si="2"/>
        <v>#DIV/0!</v>
      </c>
      <c r="J23" s="91" t="e">
        <f t="shared" si="3"/>
        <v>#DIV/0!</v>
      </c>
      <c r="K23" s="117">
        <f t="shared" si="4"/>
        <v>0</v>
      </c>
      <c r="L23" s="119">
        <f t="shared" si="5"/>
        <v>0</v>
      </c>
    </row>
    <row r="24" spans="1:12" ht="12.75">
      <c r="A24" s="90" t="s">
        <v>30</v>
      </c>
      <c r="B24" s="186"/>
      <c r="C24" s="91">
        <f t="shared" si="6"/>
        <v>0</v>
      </c>
      <c r="D24" s="91">
        <f>C24*D16</f>
        <v>0</v>
      </c>
      <c r="E24" s="91"/>
      <c r="F24" s="91">
        <f t="shared" si="0"/>
        <v>0</v>
      </c>
      <c r="G24" s="91">
        <f>F24*G16</f>
        <v>0</v>
      </c>
      <c r="H24" s="91" t="e">
        <f t="shared" si="1"/>
        <v>#DIV/0!</v>
      </c>
      <c r="I24" s="91" t="e">
        <f t="shared" si="2"/>
        <v>#DIV/0!</v>
      </c>
      <c r="J24" s="91" t="e">
        <f t="shared" si="3"/>
        <v>#DIV/0!</v>
      </c>
      <c r="K24" s="117">
        <f t="shared" si="4"/>
        <v>0</v>
      </c>
      <c r="L24" s="119">
        <f t="shared" si="5"/>
        <v>0</v>
      </c>
    </row>
    <row r="25" spans="1:12" ht="12.75">
      <c r="A25" s="90" t="s">
        <v>31</v>
      </c>
      <c r="B25" s="186"/>
      <c r="C25" s="91">
        <f t="shared" si="6"/>
        <v>0</v>
      </c>
      <c r="D25" s="91">
        <f>C25*D16</f>
        <v>0</v>
      </c>
      <c r="E25" s="91"/>
      <c r="F25" s="91">
        <f t="shared" si="0"/>
        <v>0</v>
      </c>
      <c r="G25" s="91">
        <f>F25*G16</f>
        <v>0</v>
      </c>
      <c r="H25" s="91" t="e">
        <f t="shared" si="1"/>
        <v>#DIV/0!</v>
      </c>
      <c r="I25" s="91" t="e">
        <f t="shared" si="2"/>
        <v>#DIV/0!</v>
      </c>
      <c r="J25" s="91" t="e">
        <f t="shared" si="3"/>
        <v>#DIV/0!</v>
      </c>
      <c r="K25" s="117">
        <f t="shared" si="4"/>
        <v>0</v>
      </c>
      <c r="L25" s="119">
        <f t="shared" si="5"/>
        <v>0</v>
      </c>
    </row>
    <row r="26" spans="1:12" ht="12.75">
      <c r="A26" s="90" t="s">
        <v>32</v>
      </c>
      <c r="B26" s="186"/>
      <c r="C26" s="91">
        <f t="shared" si="6"/>
        <v>0</v>
      </c>
      <c r="D26" s="91">
        <f>C26*D16</f>
        <v>0</v>
      </c>
      <c r="E26" s="91"/>
      <c r="F26" s="91">
        <f t="shared" si="0"/>
        <v>0</v>
      </c>
      <c r="G26" s="91">
        <f>F26*G16</f>
        <v>0</v>
      </c>
      <c r="H26" s="91" t="e">
        <f t="shared" si="1"/>
        <v>#DIV/0!</v>
      </c>
      <c r="I26" s="91" t="e">
        <f t="shared" si="2"/>
        <v>#DIV/0!</v>
      </c>
      <c r="J26" s="91" t="e">
        <f t="shared" si="3"/>
        <v>#DIV/0!</v>
      </c>
      <c r="K26" s="117">
        <f t="shared" si="4"/>
        <v>0</v>
      </c>
      <c r="L26" s="119">
        <f t="shared" si="5"/>
        <v>0</v>
      </c>
    </row>
    <row r="27" spans="1:12" ht="12.75">
      <c r="A27" s="90" t="s">
        <v>33</v>
      </c>
      <c r="B27" s="186"/>
      <c r="C27" s="91">
        <f t="shared" si="6"/>
        <v>0</v>
      </c>
      <c r="D27" s="91">
        <f>C27*D16</f>
        <v>0</v>
      </c>
      <c r="E27" s="91"/>
      <c r="F27" s="91">
        <f t="shared" si="0"/>
        <v>0</v>
      </c>
      <c r="G27" s="91">
        <f>F27*G16</f>
        <v>0</v>
      </c>
      <c r="H27" s="91" t="e">
        <f t="shared" si="1"/>
        <v>#DIV/0!</v>
      </c>
      <c r="I27" s="91" t="e">
        <f t="shared" si="2"/>
        <v>#DIV/0!</v>
      </c>
      <c r="J27" s="91" t="e">
        <f t="shared" si="3"/>
        <v>#DIV/0!</v>
      </c>
      <c r="K27" s="117">
        <f t="shared" si="4"/>
        <v>0</v>
      </c>
      <c r="L27" s="119">
        <f t="shared" si="5"/>
        <v>0</v>
      </c>
    </row>
    <row r="28" spans="1:12" ht="12.75">
      <c r="A28" s="90" t="s">
        <v>34</v>
      </c>
      <c r="B28" s="186"/>
      <c r="C28" s="91">
        <f t="shared" si="6"/>
        <v>0</v>
      </c>
      <c r="D28" s="91">
        <f>C28*D16</f>
        <v>0</v>
      </c>
      <c r="E28" s="91"/>
      <c r="F28" s="91">
        <f t="shared" si="0"/>
        <v>0</v>
      </c>
      <c r="G28" s="91">
        <f>F28*G16</f>
        <v>0</v>
      </c>
      <c r="H28" s="91" t="e">
        <f t="shared" si="1"/>
        <v>#DIV/0!</v>
      </c>
      <c r="I28" s="91" t="e">
        <f t="shared" si="2"/>
        <v>#DIV/0!</v>
      </c>
      <c r="J28" s="91" t="e">
        <f t="shared" si="3"/>
        <v>#DIV/0!</v>
      </c>
      <c r="K28" s="117">
        <f t="shared" si="4"/>
        <v>0</v>
      </c>
      <c r="L28" s="119">
        <f t="shared" si="5"/>
        <v>0</v>
      </c>
    </row>
    <row r="29" spans="1:12" ht="12.75">
      <c r="A29" s="90" t="s">
        <v>35</v>
      </c>
      <c r="B29" s="186"/>
      <c r="C29" s="91">
        <f t="shared" si="6"/>
        <v>0</v>
      </c>
      <c r="D29" s="91">
        <f>C29*D16</f>
        <v>0</v>
      </c>
      <c r="E29" s="91"/>
      <c r="F29" s="91">
        <f t="shared" si="0"/>
        <v>0</v>
      </c>
      <c r="G29" s="91">
        <f>F29*G16</f>
        <v>0</v>
      </c>
      <c r="H29" s="91" t="e">
        <f t="shared" si="1"/>
        <v>#DIV/0!</v>
      </c>
      <c r="I29" s="91" t="e">
        <f t="shared" si="2"/>
        <v>#DIV/0!</v>
      </c>
      <c r="J29" s="91" t="e">
        <f t="shared" si="3"/>
        <v>#DIV/0!</v>
      </c>
      <c r="K29" s="117">
        <f t="shared" si="4"/>
        <v>0</v>
      </c>
      <c r="L29" s="119">
        <f t="shared" si="5"/>
        <v>0</v>
      </c>
    </row>
    <row r="30" spans="1:12" ht="12.75">
      <c r="A30" s="90" t="s">
        <v>36</v>
      </c>
      <c r="B30" s="186"/>
      <c r="C30" s="91">
        <f t="shared" si="6"/>
        <v>0</v>
      </c>
      <c r="D30" s="91">
        <f>C30*D16</f>
        <v>0</v>
      </c>
      <c r="E30" s="91"/>
      <c r="F30" s="91">
        <f t="shared" si="0"/>
        <v>0</v>
      </c>
      <c r="G30" s="91">
        <f>F30*G16</f>
        <v>0</v>
      </c>
      <c r="H30" s="91" t="e">
        <f t="shared" si="1"/>
        <v>#DIV/0!</v>
      </c>
      <c r="I30" s="91" t="e">
        <f t="shared" si="2"/>
        <v>#DIV/0!</v>
      </c>
      <c r="J30" s="91" t="e">
        <f t="shared" si="3"/>
        <v>#DIV/0!</v>
      </c>
      <c r="K30" s="117">
        <f t="shared" si="4"/>
        <v>0</v>
      </c>
      <c r="L30" s="119">
        <f t="shared" si="5"/>
        <v>0</v>
      </c>
    </row>
    <row r="31" spans="1:12" ht="12.75">
      <c r="A31" s="90" t="s">
        <v>37</v>
      </c>
      <c r="B31" s="186"/>
      <c r="C31" s="91">
        <f t="shared" si="6"/>
        <v>0</v>
      </c>
      <c r="D31" s="91">
        <f>C31*D16</f>
        <v>0</v>
      </c>
      <c r="E31" s="91"/>
      <c r="F31" s="91">
        <f t="shared" si="0"/>
        <v>0</v>
      </c>
      <c r="G31" s="91">
        <f>F31*G16</f>
        <v>0</v>
      </c>
      <c r="H31" s="91" t="e">
        <f t="shared" si="1"/>
        <v>#DIV/0!</v>
      </c>
      <c r="I31" s="91" t="e">
        <f t="shared" si="2"/>
        <v>#DIV/0!</v>
      </c>
      <c r="J31" s="91" t="e">
        <f t="shared" si="3"/>
        <v>#DIV/0!</v>
      </c>
      <c r="K31" s="117">
        <f t="shared" si="4"/>
        <v>0</v>
      </c>
      <c r="L31" s="119">
        <f t="shared" si="5"/>
        <v>0</v>
      </c>
    </row>
    <row r="32" spans="1:12" ht="12.75">
      <c r="A32" s="90" t="s">
        <v>38</v>
      </c>
      <c r="B32" s="186"/>
      <c r="C32" s="91">
        <f t="shared" si="6"/>
        <v>0</v>
      </c>
      <c r="D32" s="91">
        <f>C32*D16</f>
        <v>0</v>
      </c>
      <c r="E32" s="91"/>
      <c r="F32" s="91">
        <f t="shared" si="0"/>
        <v>0</v>
      </c>
      <c r="G32" s="91">
        <f>F32*G16</f>
        <v>0</v>
      </c>
      <c r="H32" s="91" t="e">
        <f t="shared" si="1"/>
        <v>#DIV/0!</v>
      </c>
      <c r="I32" s="91" t="e">
        <f t="shared" si="2"/>
        <v>#DIV/0!</v>
      </c>
      <c r="J32" s="91" t="e">
        <f t="shared" si="3"/>
        <v>#DIV/0!</v>
      </c>
      <c r="K32" s="117">
        <f t="shared" si="4"/>
        <v>0</v>
      </c>
      <c r="L32" s="119">
        <f t="shared" si="5"/>
        <v>0</v>
      </c>
    </row>
    <row r="33" spans="1:12" ht="12.75">
      <c r="A33" s="90" t="s">
        <v>39</v>
      </c>
      <c r="B33" s="186"/>
      <c r="C33" s="91">
        <f t="shared" si="6"/>
        <v>0</v>
      </c>
      <c r="D33" s="91">
        <f>C33*D16</f>
        <v>0</v>
      </c>
      <c r="E33" s="91"/>
      <c r="F33" s="91">
        <f t="shared" si="0"/>
        <v>0</v>
      </c>
      <c r="G33" s="91">
        <f>F33*G16</f>
        <v>0</v>
      </c>
      <c r="H33" s="91" t="e">
        <f t="shared" si="1"/>
        <v>#DIV/0!</v>
      </c>
      <c r="I33" s="91" t="e">
        <f t="shared" si="2"/>
        <v>#DIV/0!</v>
      </c>
      <c r="J33" s="91" t="e">
        <f t="shared" si="3"/>
        <v>#DIV/0!</v>
      </c>
      <c r="K33" s="117">
        <f t="shared" si="4"/>
        <v>0</v>
      </c>
      <c r="L33" s="119">
        <f t="shared" si="5"/>
        <v>0</v>
      </c>
    </row>
    <row r="34" spans="1:12" ht="12.75">
      <c r="A34" s="90" t="s">
        <v>40</v>
      </c>
      <c r="B34" s="186"/>
      <c r="C34" s="91">
        <f t="shared" si="6"/>
        <v>0</v>
      </c>
      <c r="D34" s="91">
        <f>C34*D16</f>
        <v>0</v>
      </c>
      <c r="E34" s="91"/>
      <c r="F34" s="91">
        <f t="shared" si="0"/>
        <v>0</v>
      </c>
      <c r="G34" s="91">
        <f>F34*G16</f>
        <v>0</v>
      </c>
      <c r="H34" s="91" t="e">
        <f t="shared" si="1"/>
        <v>#DIV/0!</v>
      </c>
      <c r="I34" s="91" t="e">
        <f t="shared" si="2"/>
        <v>#DIV/0!</v>
      </c>
      <c r="J34" s="91" t="e">
        <f t="shared" si="3"/>
        <v>#DIV/0!</v>
      </c>
      <c r="K34" s="117">
        <f t="shared" si="4"/>
        <v>0</v>
      </c>
      <c r="L34" s="119">
        <f t="shared" si="5"/>
        <v>0</v>
      </c>
    </row>
    <row r="35" spans="1:12" ht="12.75">
      <c r="A35" s="90" t="s">
        <v>41</v>
      </c>
      <c r="B35" s="186"/>
      <c r="C35" s="91">
        <f t="shared" si="6"/>
        <v>0</v>
      </c>
      <c r="D35" s="91">
        <f>C35*D16</f>
        <v>0</v>
      </c>
      <c r="E35" s="91"/>
      <c r="F35" s="91">
        <f t="shared" si="0"/>
        <v>0</v>
      </c>
      <c r="G35" s="91">
        <f>F35*G16</f>
        <v>0</v>
      </c>
      <c r="H35" s="91" t="e">
        <f t="shared" si="1"/>
        <v>#DIV/0!</v>
      </c>
      <c r="I35" s="91" t="e">
        <f t="shared" si="2"/>
        <v>#DIV/0!</v>
      </c>
      <c r="J35" s="91" t="e">
        <f t="shared" si="3"/>
        <v>#DIV/0!</v>
      </c>
      <c r="K35" s="117">
        <f t="shared" si="4"/>
        <v>0</v>
      </c>
      <c r="L35" s="119">
        <f t="shared" si="5"/>
        <v>0</v>
      </c>
    </row>
    <row r="36" spans="1:12" ht="12.75">
      <c r="A36" s="90" t="s">
        <v>42</v>
      </c>
      <c r="B36" s="186"/>
      <c r="C36" s="91">
        <f t="shared" si="6"/>
        <v>0</v>
      </c>
      <c r="D36" s="91">
        <f>C36*D16</f>
        <v>0</v>
      </c>
      <c r="E36" s="91"/>
      <c r="F36" s="91">
        <f t="shared" si="0"/>
        <v>0</v>
      </c>
      <c r="G36" s="91">
        <f>F36*G16</f>
        <v>0</v>
      </c>
      <c r="H36" s="91" t="e">
        <f t="shared" si="1"/>
        <v>#DIV/0!</v>
      </c>
      <c r="I36" s="91" t="e">
        <f t="shared" si="2"/>
        <v>#DIV/0!</v>
      </c>
      <c r="J36" s="91" t="e">
        <f t="shared" si="3"/>
        <v>#DIV/0!</v>
      </c>
      <c r="K36" s="117">
        <f t="shared" si="4"/>
        <v>0</v>
      </c>
      <c r="L36" s="119">
        <f t="shared" si="5"/>
        <v>0</v>
      </c>
    </row>
    <row r="37" spans="1:12" ht="12.75">
      <c r="A37" s="90" t="s">
        <v>43</v>
      </c>
      <c r="B37" s="186"/>
      <c r="C37" s="91">
        <f t="shared" si="6"/>
        <v>0</v>
      </c>
      <c r="D37" s="91">
        <f>C37*D16</f>
        <v>0</v>
      </c>
      <c r="E37" s="91"/>
      <c r="F37" s="91">
        <f t="shared" si="0"/>
        <v>0</v>
      </c>
      <c r="G37" s="91">
        <f>F37*G16</f>
        <v>0</v>
      </c>
      <c r="H37" s="91" t="e">
        <f t="shared" si="1"/>
        <v>#DIV/0!</v>
      </c>
      <c r="I37" s="91" t="e">
        <f t="shared" si="2"/>
        <v>#DIV/0!</v>
      </c>
      <c r="J37" s="91" t="e">
        <f t="shared" si="3"/>
        <v>#DIV/0!</v>
      </c>
      <c r="K37" s="117">
        <f t="shared" si="4"/>
        <v>0</v>
      </c>
      <c r="L37" s="119">
        <f t="shared" si="5"/>
        <v>0</v>
      </c>
    </row>
    <row r="38" spans="1:12" ht="12.75">
      <c r="A38" s="90" t="s">
        <v>44</v>
      </c>
      <c r="B38" s="186"/>
      <c r="C38" s="91">
        <f t="shared" si="6"/>
        <v>0</v>
      </c>
      <c r="D38" s="91">
        <f>C38*D16</f>
        <v>0</v>
      </c>
      <c r="E38" s="91"/>
      <c r="F38" s="91">
        <f t="shared" si="0"/>
        <v>0</v>
      </c>
      <c r="G38" s="91">
        <f>F38*G16</f>
        <v>0</v>
      </c>
      <c r="H38" s="91" t="e">
        <f t="shared" si="1"/>
        <v>#DIV/0!</v>
      </c>
      <c r="I38" s="91" t="e">
        <f t="shared" si="2"/>
        <v>#DIV/0!</v>
      </c>
      <c r="J38" s="91" t="e">
        <f t="shared" si="3"/>
        <v>#DIV/0!</v>
      </c>
      <c r="K38" s="117">
        <f t="shared" si="4"/>
        <v>0</v>
      </c>
      <c r="L38" s="119">
        <f t="shared" si="5"/>
        <v>0</v>
      </c>
    </row>
    <row r="39" spans="1:12" ht="12.75">
      <c r="A39" s="90" t="s">
        <v>45</v>
      </c>
      <c r="B39" s="186"/>
      <c r="C39" s="91">
        <f t="shared" si="6"/>
        <v>0</v>
      </c>
      <c r="D39" s="91">
        <f>C39*D16</f>
        <v>0</v>
      </c>
      <c r="E39" s="91"/>
      <c r="F39" s="91">
        <f t="shared" si="0"/>
        <v>0</v>
      </c>
      <c r="G39" s="91">
        <f>F39*G16</f>
        <v>0</v>
      </c>
      <c r="H39" s="91" t="e">
        <f t="shared" si="1"/>
        <v>#DIV/0!</v>
      </c>
      <c r="I39" s="91" t="e">
        <f t="shared" si="2"/>
        <v>#DIV/0!</v>
      </c>
      <c r="J39" s="91" t="e">
        <f t="shared" si="3"/>
        <v>#DIV/0!</v>
      </c>
      <c r="K39" s="117">
        <f t="shared" si="4"/>
        <v>0</v>
      </c>
      <c r="L39" s="119">
        <f t="shared" si="5"/>
        <v>0</v>
      </c>
    </row>
    <row r="40" spans="1:12" ht="12.75">
      <c r="A40" s="90" t="s">
        <v>46</v>
      </c>
      <c r="B40" s="186"/>
      <c r="C40" s="91">
        <f t="shared" si="6"/>
        <v>0</v>
      </c>
      <c r="D40" s="91">
        <f>C40*D16</f>
        <v>0</v>
      </c>
      <c r="E40" s="91"/>
      <c r="F40" s="91">
        <f t="shared" si="0"/>
        <v>0</v>
      </c>
      <c r="G40" s="91">
        <f>F40*G16</f>
        <v>0</v>
      </c>
      <c r="H40" s="91" t="e">
        <f t="shared" si="1"/>
        <v>#DIV/0!</v>
      </c>
      <c r="I40" s="91" t="e">
        <f t="shared" si="2"/>
        <v>#DIV/0!</v>
      </c>
      <c r="J40" s="91" t="e">
        <f t="shared" si="3"/>
        <v>#DIV/0!</v>
      </c>
      <c r="K40" s="117">
        <f t="shared" si="4"/>
        <v>0</v>
      </c>
      <c r="L40" s="119">
        <f t="shared" si="5"/>
        <v>0</v>
      </c>
    </row>
    <row r="41" spans="1:12" ht="12.75">
      <c r="A41" s="90" t="s">
        <v>47</v>
      </c>
      <c r="B41" s="186"/>
      <c r="C41" s="91">
        <f t="shared" si="6"/>
        <v>0</v>
      </c>
      <c r="D41" s="91">
        <f>C41*D16</f>
        <v>0</v>
      </c>
      <c r="E41" s="91"/>
      <c r="F41" s="91">
        <f t="shared" si="0"/>
        <v>0</v>
      </c>
      <c r="G41" s="91">
        <f>F41*G16</f>
        <v>0</v>
      </c>
      <c r="H41" s="91" t="e">
        <f t="shared" si="1"/>
        <v>#DIV/0!</v>
      </c>
      <c r="I41" s="91" t="e">
        <f t="shared" si="2"/>
        <v>#DIV/0!</v>
      </c>
      <c r="J41" s="91" t="e">
        <f t="shared" si="3"/>
        <v>#DIV/0!</v>
      </c>
      <c r="K41" s="117">
        <f t="shared" si="4"/>
        <v>0</v>
      </c>
      <c r="L41" s="119">
        <f t="shared" si="5"/>
        <v>0</v>
      </c>
    </row>
    <row r="42" spans="1:12" ht="12.75">
      <c r="A42" s="90" t="s">
        <v>48</v>
      </c>
      <c r="B42" s="186"/>
      <c r="C42" s="91">
        <f t="shared" si="6"/>
        <v>0</v>
      </c>
      <c r="D42" s="91">
        <f>C42*D16</f>
        <v>0</v>
      </c>
      <c r="E42" s="91"/>
      <c r="F42" s="91">
        <f t="shared" si="0"/>
        <v>0</v>
      </c>
      <c r="G42" s="91">
        <f>F42*G16</f>
        <v>0</v>
      </c>
      <c r="H42" s="91" t="e">
        <f t="shared" si="1"/>
        <v>#DIV/0!</v>
      </c>
      <c r="I42" s="91" t="e">
        <f t="shared" si="2"/>
        <v>#DIV/0!</v>
      </c>
      <c r="J42" s="91" t="e">
        <f t="shared" si="3"/>
        <v>#DIV/0!</v>
      </c>
      <c r="K42" s="117">
        <f t="shared" si="4"/>
        <v>0</v>
      </c>
      <c r="L42" s="119">
        <f t="shared" si="5"/>
        <v>0</v>
      </c>
    </row>
    <row r="43" spans="1:12" ht="12.75">
      <c r="A43" s="90" t="s">
        <v>49</v>
      </c>
      <c r="B43" s="186"/>
      <c r="C43" s="91">
        <f t="shared" si="6"/>
        <v>0</v>
      </c>
      <c r="D43" s="91">
        <f>C43*D16</f>
        <v>0</v>
      </c>
      <c r="E43" s="91"/>
      <c r="F43" s="91">
        <f t="shared" si="0"/>
        <v>0</v>
      </c>
      <c r="G43" s="91">
        <f>F43*G16</f>
        <v>0</v>
      </c>
      <c r="H43" s="91" t="e">
        <f t="shared" si="1"/>
        <v>#DIV/0!</v>
      </c>
      <c r="I43" s="91" t="e">
        <f t="shared" si="2"/>
        <v>#DIV/0!</v>
      </c>
      <c r="J43" s="91" t="e">
        <f t="shared" si="3"/>
        <v>#DIV/0!</v>
      </c>
      <c r="K43" s="117">
        <f t="shared" si="4"/>
        <v>0</v>
      </c>
      <c r="L43" s="119">
        <f t="shared" si="5"/>
        <v>0</v>
      </c>
    </row>
    <row r="44" spans="1:12" ht="13.5" thickBot="1">
      <c r="A44" s="93" t="s">
        <v>50</v>
      </c>
      <c r="B44" s="151"/>
      <c r="C44" s="94">
        <f t="shared" si="6"/>
        <v>0</v>
      </c>
      <c r="D44" s="94">
        <f>C44*D16</f>
        <v>0</v>
      </c>
      <c r="E44" s="94"/>
      <c r="F44" s="94">
        <f t="shared" si="0"/>
        <v>0</v>
      </c>
      <c r="G44" s="94">
        <f>F44*G16</f>
        <v>0</v>
      </c>
      <c r="H44" s="94" t="e">
        <f t="shared" si="1"/>
        <v>#DIV/0!</v>
      </c>
      <c r="I44" s="94" t="e">
        <f t="shared" si="2"/>
        <v>#DIV/0!</v>
      </c>
      <c r="J44" s="94" t="e">
        <f t="shared" si="3"/>
        <v>#DIV/0!</v>
      </c>
      <c r="K44" s="120">
        <f t="shared" si="4"/>
        <v>0</v>
      </c>
      <c r="L44" s="121">
        <f t="shared" si="5"/>
        <v>0</v>
      </c>
    </row>
    <row r="45" spans="1:12" ht="16.5" customHeight="1" thickBot="1">
      <c r="A45" s="415" t="s">
        <v>51</v>
      </c>
      <c r="B45" s="497"/>
      <c r="C45" s="497"/>
      <c r="D45" s="500"/>
      <c r="E45" s="425" t="s">
        <v>52</v>
      </c>
      <c r="F45" s="425"/>
      <c r="G45" s="425"/>
      <c r="H45" s="425"/>
      <c r="I45" s="451"/>
      <c r="J45" s="420" t="s">
        <v>53</v>
      </c>
      <c r="K45" s="116">
        <f>SUM(K21:K44)/24</f>
        <v>0</v>
      </c>
      <c r="L45" s="116"/>
    </row>
    <row r="46" spans="1:10" ht="12.75">
      <c r="A46" s="430" t="s">
        <v>58</v>
      </c>
      <c r="B46" s="436" t="s">
        <v>54</v>
      </c>
      <c r="C46" s="437"/>
      <c r="D46" s="481" t="s">
        <v>55</v>
      </c>
      <c r="E46" s="478" t="s">
        <v>56</v>
      </c>
      <c r="F46" s="428" t="s">
        <v>59</v>
      </c>
      <c r="G46" s="422" t="s">
        <v>57</v>
      </c>
      <c r="H46" s="442"/>
      <c r="I46" s="443"/>
      <c r="J46" s="420"/>
    </row>
    <row r="47" spans="1:10" ht="13.5" thickBot="1">
      <c r="A47" s="430"/>
      <c r="B47" s="436"/>
      <c r="C47" s="437"/>
      <c r="D47" s="481"/>
      <c r="E47" s="492"/>
      <c r="F47" s="476"/>
      <c r="G47" s="450"/>
      <c r="H47" s="425"/>
      <c r="I47" s="451"/>
      <c r="J47" s="420"/>
    </row>
    <row r="48" spans="1:10" ht="12.75">
      <c r="A48" s="127" t="s">
        <v>63</v>
      </c>
      <c r="B48" s="507">
        <f>SUM(D21:D28)</f>
        <v>0</v>
      </c>
      <c r="C48" s="507"/>
      <c r="D48" s="118">
        <f>SUM(G21:G28)</f>
        <v>0</v>
      </c>
      <c r="E48" s="118">
        <f>B48/8</f>
        <v>0</v>
      </c>
      <c r="F48" s="85">
        <f>D48/8</f>
        <v>0</v>
      </c>
      <c r="G48" s="507" t="e">
        <f>E48/J48</f>
        <v>#DIV/0!</v>
      </c>
      <c r="H48" s="507"/>
      <c r="I48" s="507"/>
      <c r="J48" s="123" t="e">
        <f>COS(ATAN(F48/E48))</f>
        <v>#DIV/0!</v>
      </c>
    </row>
    <row r="49" spans="1:10" ht="12.75">
      <c r="A49" s="129" t="s">
        <v>60</v>
      </c>
      <c r="B49" s="509">
        <f>SUM(D29:D36)</f>
        <v>0</v>
      </c>
      <c r="C49" s="509"/>
      <c r="D49" s="106">
        <f>SUM(G29:G36)</f>
        <v>0</v>
      </c>
      <c r="E49" s="106">
        <f>B49/8</f>
        <v>0</v>
      </c>
      <c r="F49" s="91">
        <f>D49/8</f>
        <v>0</v>
      </c>
      <c r="G49" s="509" t="e">
        <f>E49/J49</f>
        <v>#DIV/0!</v>
      </c>
      <c r="H49" s="509"/>
      <c r="I49" s="509"/>
      <c r="J49" s="124" t="e">
        <f>COS(ATAN(F49/E49))</f>
        <v>#DIV/0!</v>
      </c>
    </row>
    <row r="50" spans="1:10" ht="12.75">
      <c r="A50" s="90" t="s">
        <v>61</v>
      </c>
      <c r="B50" s="509">
        <f>SUM(D37:D44)</f>
        <v>0</v>
      </c>
      <c r="C50" s="509"/>
      <c r="D50" s="106">
        <f>SUM(G37:G44)</f>
        <v>0</v>
      </c>
      <c r="E50" s="106">
        <f>B50/8</f>
        <v>0</v>
      </c>
      <c r="F50" s="91">
        <f>D50/8</f>
        <v>0</v>
      </c>
      <c r="G50" s="509" t="e">
        <f>E50/J50</f>
        <v>#DIV/0!</v>
      </c>
      <c r="H50" s="509"/>
      <c r="I50" s="509"/>
      <c r="J50" s="124" t="e">
        <f>COS(ATAN(F50/E50))</f>
        <v>#DIV/0!</v>
      </c>
    </row>
    <row r="51" spans="1:10" ht="13.5" thickBot="1">
      <c r="A51" s="93" t="s">
        <v>62</v>
      </c>
      <c r="B51" s="508">
        <f>SUM(D21:D44)</f>
        <v>0</v>
      </c>
      <c r="C51" s="508"/>
      <c r="D51" s="107">
        <f>SUM(G21:G44)</f>
        <v>0</v>
      </c>
      <c r="E51" s="131">
        <f>B51/24</f>
        <v>0</v>
      </c>
      <c r="F51" s="94">
        <f>D51/24</f>
        <v>0</v>
      </c>
      <c r="G51" s="564" t="e">
        <f>E51/J51</f>
        <v>#DIV/0!</v>
      </c>
      <c r="H51" s="564"/>
      <c r="I51" s="564"/>
      <c r="J51" s="125" t="e">
        <f>COS(ATAN(F51/E51))</f>
        <v>#DIV/0!</v>
      </c>
    </row>
    <row r="53" ht="12.75">
      <c r="A53" s="105" t="s">
        <v>135</v>
      </c>
    </row>
    <row r="54" spans="1:5" ht="12.75">
      <c r="A54" s="105" t="s">
        <v>136</v>
      </c>
      <c r="E54" t="s">
        <v>140</v>
      </c>
    </row>
    <row r="55" spans="1:6" ht="12.75">
      <c r="A55" s="467" t="s">
        <v>137</v>
      </c>
      <c r="B55" s="467"/>
      <c r="C55" s="467"/>
      <c r="E55" s="467" t="s">
        <v>141</v>
      </c>
      <c r="F55" s="467"/>
    </row>
    <row r="56" spans="1:5" ht="12.75">
      <c r="A56" s="105" t="s">
        <v>138</v>
      </c>
      <c r="E56" t="s">
        <v>140</v>
      </c>
    </row>
    <row r="57" spans="1:6" ht="12.75">
      <c r="A57" s="467" t="s">
        <v>137</v>
      </c>
      <c r="B57" s="467"/>
      <c r="C57" s="467"/>
      <c r="E57" s="467" t="s">
        <v>141</v>
      </c>
      <c r="F57" s="467"/>
    </row>
    <row r="58" spans="1:5" ht="12.75">
      <c r="A58" s="105" t="s">
        <v>139</v>
      </c>
      <c r="E58" t="s">
        <v>140</v>
      </c>
    </row>
  </sheetData>
  <sheetProtection/>
  <mergeCells count="27">
    <mergeCell ref="A55:C55"/>
    <mergeCell ref="E55:F55"/>
    <mergeCell ref="A57:C57"/>
    <mergeCell ref="E57:F57"/>
    <mergeCell ref="B48:C48"/>
    <mergeCell ref="L13:L17"/>
    <mergeCell ref="K13:K19"/>
    <mergeCell ref="G48:I48"/>
    <mergeCell ref="J45:J47"/>
    <mergeCell ref="H13:H19"/>
    <mergeCell ref="I13:I19"/>
    <mergeCell ref="J13:J19"/>
    <mergeCell ref="G46:I47"/>
    <mergeCell ref="E45:I45"/>
    <mergeCell ref="B51:C51"/>
    <mergeCell ref="G49:I49"/>
    <mergeCell ref="G50:I50"/>
    <mergeCell ref="G51:I51"/>
    <mergeCell ref="B50:C50"/>
    <mergeCell ref="B49:C49"/>
    <mergeCell ref="E46:E47"/>
    <mergeCell ref="F46:F47"/>
    <mergeCell ref="A13:A19"/>
    <mergeCell ref="B46:C47"/>
    <mergeCell ref="A46:A47"/>
    <mergeCell ref="A45:D45"/>
    <mergeCell ref="D46:D47"/>
  </mergeCells>
  <printOptions/>
  <pageMargins left="0.75" right="0.06" top="1" bottom="1" header="0.5" footer="0.5"/>
  <pageSetup horizontalDpi="360" verticalDpi="360" orientation="portrait" paperSize="9" scale="95" r:id="rId1"/>
  <colBreaks count="1" manualBreakCount="1">
    <brk id="10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2:N5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.00390625" style="0" customWidth="1"/>
    <col min="3" max="3" width="7.57421875" style="0" customWidth="1"/>
    <col min="4" max="4" width="9.28125" style="0" customWidth="1"/>
    <col min="6" max="6" width="8.57421875" style="0" customWidth="1"/>
    <col min="7" max="7" width="9.28125" style="0" customWidth="1"/>
    <col min="8" max="8" width="7.00390625" style="0" customWidth="1"/>
    <col min="9" max="9" width="6.00390625" style="0" customWidth="1"/>
    <col min="11" max="11" width="8.8515625" style="0" customWidth="1"/>
  </cols>
  <sheetData>
    <row r="2" spans="1:14" ht="13.5" customHeight="1">
      <c r="A2" s="65" t="s">
        <v>133</v>
      </c>
      <c r="G2" t="s">
        <v>150</v>
      </c>
      <c r="H2" s="1"/>
      <c r="I2" s="1"/>
      <c r="J2" s="172">
        <v>47</v>
      </c>
      <c r="K2" s="52" t="s">
        <v>114</v>
      </c>
      <c r="N2" s="50">
        <v>270</v>
      </c>
    </row>
    <row r="3" spans="1:14" ht="13.5" customHeight="1">
      <c r="A3" s="64" t="s">
        <v>125</v>
      </c>
      <c r="G3" t="s">
        <v>148</v>
      </c>
      <c r="I3" s="1"/>
      <c r="J3" s="172">
        <v>375</v>
      </c>
      <c r="K3" s="52" t="s">
        <v>115</v>
      </c>
      <c r="N3" s="50">
        <v>100</v>
      </c>
    </row>
    <row r="4" spans="1:14" ht="13.5" customHeight="1">
      <c r="A4" t="s">
        <v>126</v>
      </c>
      <c r="G4" t="s">
        <v>146</v>
      </c>
      <c r="I4" s="1"/>
      <c r="J4" s="172">
        <v>106</v>
      </c>
      <c r="K4" s="52" t="s">
        <v>116</v>
      </c>
      <c r="N4" s="50"/>
    </row>
    <row r="5" spans="1:10" ht="13.5" customHeight="1">
      <c r="A5" t="s">
        <v>127</v>
      </c>
      <c r="G5" t="s">
        <v>147</v>
      </c>
      <c r="J5" s="1">
        <v>405</v>
      </c>
    </row>
    <row r="6" ht="13.5" customHeight="1"/>
    <row r="7" ht="12.75">
      <c r="E7" s="1" t="s">
        <v>2</v>
      </c>
    </row>
    <row r="8" ht="12.75">
      <c r="C8" t="s">
        <v>0</v>
      </c>
    </row>
    <row r="9" spans="1:6" ht="12.75">
      <c r="A9" s="2"/>
      <c r="C9" t="s">
        <v>129</v>
      </c>
      <c r="F9" s="1" t="s">
        <v>185</v>
      </c>
    </row>
    <row r="11" ht="12.75">
      <c r="D11" t="s">
        <v>7</v>
      </c>
    </row>
    <row r="12" ht="13.5" thickBot="1">
      <c r="A12" t="s">
        <v>143</v>
      </c>
    </row>
    <row r="13" spans="1:12" ht="13.5" customHeight="1">
      <c r="A13" s="417" t="s">
        <v>25</v>
      </c>
      <c r="B13" s="17" t="s">
        <v>9</v>
      </c>
      <c r="C13" s="4"/>
      <c r="D13" s="33">
        <v>990739</v>
      </c>
      <c r="E13" s="3" t="s">
        <v>16</v>
      </c>
      <c r="F13" s="4"/>
      <c r="G13" s="33">
        <v>146901</v>
      </c>
      <c r="H13" s="395" t="s">
        <v>20</v>
      </c>
      <c r="I13" s="395" t="s">
        <v>21</v>
      </c>
      <c r="J13" s="385" t="s">
        <v>24</v>
      </c>
      <c r="K13" s="413" t="s">
        <v>111</v>
      </c>
      <c r="L13" s="413" t="s">
        <v>113</v>
      </c>
    </row>
    <row r="14" spans="1:12" ht="12.75">
      <c r="A14" s="420"/>
      <c r="B14" s="9" t="s">
        <v>10</v>
      </c>
      <c r="C14" s="7"/>
      <c r="D14" s="8"/>
      <c r="E14" s="6" t="s">
        <v>17</v>
      </c>
      <c r="F14" s="7"/>
      <c r="G14" s="8"/>
      <c r="H14" s="383"/>
      <c r="I14" s="383"/>
      <c r="J14" s="386"/>
      <c r="K14" s="418"/>
      <c r="L14" s="475"/>
    </row>
    <row r="15" spans="1:12" ht="12.75">
      <c r="A15" s="420"/>
      <c r="B15" s="9" t="s">
        <v>11</v>
      </c>
      <c r="C15" s="9"/>
      <c r="D15" s="8"/>
      <c r="E15" s="6" t="s">
        <v>18</v>
      </c>
      <c r="F15" s="7"/>
      <c r="G15" s="8"/>
      <c r="H15" s="383"/>
      <c r="I15" s="383"/>
      <c r="J15" s="386"/>
      <c r="K15" s="418"/>
      <c r="L15" s="475"/>
    </row>
    <row r="16" spans="1:12" ht="12.75">
      <c r="A16" s="420"/>
      <c r="B16" s="23" t="s">
        <v>64</v>
      </c>
      <c r="C16" s="24"/>
      <c r="D16" s="31">
        <v>2000</v>
      </c>
      <c r="E16" s="6" t="s">
        <v>19</v>
      </c>
      <c r="F16" s="7"/>
      <c r="G16" s="32">
        <v>2000</v>
      </c>
      <c r="H16" s="383"/>
      <c r="I16" s="383"/>
      <c r="J16" s="386"/>
      <c r="K16" s="418"/>
      <c r="L16" s="475"/>
    </row>
    <row r="17" spans="1:12" ht="12.75">
      <c r="A17" s="420"/>
      <c r="B17" s="18" t="s">
        <v>12</v>
      </c>
      <c r="C17" s="20" t="s">
        <v>14</v>
      </c>
      <c r="D17" s="20" t="s">
        <v>22</v>
      </c>
      <c r="E17" s="20" t="s">
        <v>12</v>
      </c>
      <c r="F17" s="20" t="s">
        <v>14</v>
      </c>
      <c r="G17" s="20" t="s">
        <v>22</v>
      </c>
      <c r="H17" s="477"/>
      <c r="I17" s="383"/>
      <c r="J17" s="386"/>
      <c r="K17" s="418"/>
      <c r="L17" s="475"/>
    </row>
    <row r="18" spans="1:12" ht="12.75">
      <c r="A18" s="420"/>
      <c r="B18" s="19" t="s">
        <v>13</v>
      </c>
      <c r="C18" s="21" t="s">
        <v>12</v>
      </c>
      <c r="D18" s="21" t="s">
        <v>23</v>
      </c>
      <c r="E18" s="21" t="s">
        <v>13</v>
      </c>
      <c r="F18" s="21" t="s">
        <v>12</v>
      </c>
      <c r="G18" s="21" t="s">
        <v>23</v>
      </c>
      <c r="H18" s="477"/>
      <c r="I18" s="383"/>
      <c r="J18" s="386"/>
      <c r="K18" s="418"/>
      <c r="L18" s="48" t="s">
        <v>112</v>
      </c>
    </row>
    <row r="19" spans="1:12" ht="13.5" thickBot="1">
      <c r="A19" s="420"/>
      <c r="B19" s="12"/>
      <c r="C19" s="11"/>
      <c r="D19" s="21" t="s">
        <v>15</v>
      </c>
      <c r="E19" s="11"/>
      <c r="F19" s="11"/>
      <c r="G19" s="21" t="s">
        <v>15</v>
      </c>
      <c r="H19" s="477"/>
      <c r="I19" s="383"/>
      <c r="J19" s="386"/>
      <c r="K19" s="418"/>
      <c r="L19" s="51">
        <v>100</v>
      </c>
    </row>
    <row r="20" spans="1:12" ht="12.75">
      <c r="A20" s="84" t="s">
        <v>26</v>
      </c>
      <c r="B20" s="166"/>
      <c r="C20" s="85"/>
      <c r="D20" s="118"/>
      <c r="E20" s="85"/>
      <c r="F20" s="85"/>
      <c r="G20" s="85"/>
      <c r="H20" s="85"/>
      <c r="I20" s="85"/>
      <c r="J20" s="85"/>
      <c r="K20" s="85"/>
      <c r="L20" s="87"/>
    </row>
    <row r="21" spans="1:12" ht="12.75">
      <c r="A21" s="90" t="s">
        <v>27</v>
      </c>
      <c r="B21" s="126"/>
      <c r="C21" s="91">
        <f>B21-B20</f>
        <v>0</v>
      </c>
      <c r="D21" s="91">
        <f>C21*D16</f>
        <v>0</v>
      </c>
      <c r="E21" s="91"/>
      <c r="F21" s="91">
        <f>E21-E20</f>
        <v>0</v>
      </c>
      <c r="G21" s="91">
        <f>F21*G16</f>
        <v>0</v>
      </c>
      <c r="H21" s="91" t="e">
        <f aca="true" t="shared" si="0" ref="H21:H44">G21/D21</f>
        <v>#DIV/0!</v>
      </c>
      <c r="I21" s="91" t="e">
        <f aca="true" t="shared" si="1" ref="I21:I44">COS(ATAN(H21))</f>
        <v>#DIV/0!</v>
      </c>
      <c r="J21" s="91" t="e">
        <f aca="true" t="shared" si="2" ref="J21:J44">D21/I21</f>
        <v>#DIV/0!</v>
      </c>
      <c r="K21" s="143">
        <f>SQRT(D21*D21+G21*G21)/(1.732*10)</f>
        <v>0</v>
      </c>
      <c r="L21" s="119">
        <f>K21/$L$19*100</f>
        <v>0</v>
      </c>
    </row>
    <row r="22" spans="1:12" ht="12.75">
      <c r="A22" s="90" t="s">
        <v>28</v>
      </c>
      <c r="B22" s="126"/>
      <c r="C22" s="91">
        <f>B22-B21</f>
        <v>0</v>
      </c>
      <c r="D22" s="91">
        <f>C22*D16</f>
        <v>0</v>
      </c>
      <c r="E22" s="91"/>
      <c r="F22" s="91">
        <f aca="true" t="shared" si="3" ref="F22:F44">E22-E21</f>
        <v>0</v>
      </c>
      <c r="G22" s="91">
        <f>F22*G16</f>
        <v>0</v>
      </c>
      <c r="H22" s="91" t="e">
        <f t="shared" si="0"/>
        <v>#DIV/0!</v>
      </c>
      <c r="I22" s="91" t="e">
        <f t="shared" si="1"/>
        <v>#DIV/0!</v>
      </c>
      <c r="J22" s="91" t="e">
        <f t="shared" si="2"/>
        <v>#DIV/0!</v>
      </c>
      <c r="K22" s="143">
        <f aca="true" t="shared" si="4" ref="K22:K44">SQRT(D22*D22+G22*G22)/(1.732*10)</f>
        <v>0</v>
      </c>
      <c r="L22" s="119">
        <f aca="true" t="shared" si="5" ref="L22:L45">K22/$L$19*100</f>
        <v>0</v>
      </c>
    </row>
    <row r="23" spans="1:12" ht="12.75">
      <c r="A23" s="90" t="s">
        <v>29</v>
      </c>
      <c r="B23" s="126"/>
      <c r="C23" s="91">
        <f aca="true" t="shared" si="6" ref="C23:C44">B23-B22</f>
        <v>0</v>
      </c>
      <c r="D23" s="91">
        <f>C23*D16</f>
        <v>0</v>
      </c>
      <c r="E23" s="91"/>
      <c r="F23" s="91">
        <f t="shared" si="3"/>
        <v>0</v>
      </c>
      <c r="G23" s="91">
        <f>F23*G16</f>
        <v>0</v>
      </c>
      <c r="H23" s="91" t="e">
        <f t="shared" si="0"/>
        <v>#DIV/0!</v>
      </c>
      <c r="I23" s="91" t="e">
        <f t="shared" si="1"/>
        <v>#DIV/0!</v>
      </c>
      <c r="J23" s="91" t="e">
        <f t="shared" si="2"/>
        <v>#DIV/0!</v>
      </c>
      <c r="K23" s="143">
        <f t="shared" si="4"/>
        <v>0</v>
      </c>
      <c r="L23" s="119">
        <f t="shared" si="5"/>
        <v>0</v>
      </c>
    </row>
    <row r="24" spans="1:12" ht="12.75">
      <c r="A24" s="90" t="s">
        <v>30</v>
      </c>
      <c r="B24" s="126"/>
      <c r="C24" s="91">
        <f t="shared" si="6"/>
        <v>0</v>
      </c>
      <c r="D24" s="91">
        <f>C24*D16</f>
        <v>0</v>
      </c>
      <c r="E24" s="91"/>
      <c r="F24" s="91">
        <f t="shared" si="3"/>
        <v>0</v>
      </c>
      <c r="G24" s="91">
        <f>F24*G16</f>
        <v>0</v>
      </c>
      <c r="H24" s="91" t="e">
        <f t="shared" si="0"/>
        <v>#DIV/0!</v>
      </c>
      <c r="I24" s="91" t="e">
        <f t="shared" si="1"/>
        <v>#DIV/0!</v>
      </c>
      <c r="J24" s="91" t="e">
        <f t="shared" si="2"/>
        <v>#DIV/0!</v>
      </c>
      <c r="K24" s="143">
        <f t="shared" si="4"/>
        <v>0</v>
      </c>
      <c r="L24" s="119">
        <f t="shared" si="5"/>
        <v>0</v>
      </c>
    </row>
    <row r="25" spans="1:12" ht="12.75">
      <c r="A25" s="90" t="s">
        <v>31</v>
      </c>
      <c r="B25" s="126"/>
      <c r="C25" s="91">
        <f t="shared" si="6"/>
        <v>0</v>
      </c>
      <c r="D25" s="91">
        <f>C25*D16</f>
        <v>0</v>
      </c>
      <c r="E25" s="91"/>
      <c r="F25" s="91">
        <f t="shared" si="3"/>
        <v>0</v>
      </c>
      <c r="G25" s="91">
        <f>F25*G16</f>
        <v>0</v>
      </c>
      <c r="H25" s="91" t="e">
        <f t="shared" si="0"/>
        <v>#DIV/0!</v>
      </c>
      <c r="I25" s="91" t="e">
        <f t="shared" si="1"/>
        <v>#DIV/0!</v>
      </c>
      <c r="J25" s="91" t="e">
        <f t="shared" si="2"/>
        <v>#DIV/0!</v>
      </c>
      <c r="K25" s="143">
        <f t="shared" si="4"/>
        <v>0</v>
      </c>
      <c r="L25" s="119">
        <f t="shared" si="5"/>
        <v>0</v>
      </c>
    </row>
    <row r="26" spans="1:12" ht="12.75">
      <c r="A26" s="90" t="s">
        <v>32</v>
      </c>
      <c r="B26" s="126"/>
      <c r="C26" s="91">
        <f t="shared" si="6"/>
        <v>0</v>
      </c>
      <c r="D26" s="91">
        <f>C26*D16</f>
        <v>0</v>
      </c>
      <c r="E26" s="91"/>
      <c r="F26" s="91">
        <f t="shared" si="3"/>
        <v>0</v>
      </c>
      <c r="G26" s="91">
        <f>F26*G16</f>
        <v>0</v>
      </c>
      <c r="H26" s="91" t="e">
        <f t="shared" si="0"/>
        <v>#DIV/0!</v>
      </c>
      <c r="I26" s="91" t="e">
        <f t="shared" si="1"/>
        <v>#DIV/0!</v>
      </c>
      <c r="J26" s="91" t="e">
        <f t="shared" si="2"/>
        <v>#DIV/0!</v>
      </c>
      <c r="K26" s="143">
        <f t="shared" si="4"/>
        <v>0</v>
      </c>
      <c r="L26" s="119">
        <f t="shared" si="5"/>
        <v>0</v>
      </c>
    </row>
    <row r="27" spans="1:12" ht="12.75">
      <c r="A27" s="90" t="s">
        <v>33</v>
      </c>
      <c r="B27" s="126"/>
      <c r="C27" s="91">
        <f t="shared" si="6"/>
        <v>0</v>
      </c>
      <c r="D27" s="91">
        <f>C27*D16</f>
        <v>0</v>
      </c>
      <c r="E27" s="91"/>
      <c r="F27" s="91">
        <f t="shared" si="3"/>
        <v>0</v>
      </c>
      <c r="G27" s="91">
        <f>F27*G16</f>
        <v>0</v>
      </c>
      <c r="H27" s="91" t="e">
        <f t="shared" si="0"/>
        <v>#DIV/0!</v>
      </c>
      <c r="I27" s="91" t="e">
        <f t="shared" si="1"/>
        <v>#DIV/0!</v>
      </c>
      <c r="J27" s="91" t="e">
        <f t="shared" si="2"/>
        <v>#DIV/0!</v>
      </c>
      <c r="K27" s="143">
        <f t="shared" si="4"/>
        <v>0</v>
      </c>
      <c r="L27" s="119">
        <f t="shared" si="5"/>
        <v>0</v>
      </c>
    </row>
    <row r="28" spans="1:12" ht="12.75">
      <c r="A28" s="90" t="s">
        <v>34</v>
      </c>
      <c r="B28" s="126"/>
      <c r="C28" s="91">
        <f t="shared" si="6"/>
        <v>0</v>
      </c>
      <c r="D28" s="91">
        <f>C28*D16</f>
        <v>0</v>
      </c>
      <c r="E28" s="91"/>
      <c r="F28" s="91">
        <f t="shared" si="3"/>
        <v>0</v>
      </c>
      <c r="G28" s="91">
        <f>F28*G16</f>
        <v>0</v>
      </c>
      <c r="H28" s="91" t="e">
        <f t="shared" si="0"/>
        <v>#DIV/0!</v>
      </c>
      <c r="I28" s="91" t="e">
        <f t="shared" si="1"/>
        <v>#DIV/0!</v>
      </c>
      <c r="J28" s="91" t="e">
        <f t="shared" si="2"/>
        <v>#DIV/0!</v>
      </c>
      <c r="K28" s="143">
        <f t="shared" si="4"/>
        <v>0</v>
      </c>
      <c r="L28" s="119">
        <f t="shared" si="5"/>
        <v>0</v>
      </c>
    </row>
    <row r="29" spans="1:12" ht="12.75">
      <c r="A29" s="90" t="s">
        <v>35</v>
      </c>
      <c r="B29" s="126"/>
      <c r="C29" s="91">
        <f t="shared" si="6"/>
        <v>0</v>
      </c>
      <c r="D29" s="91">
        <f>C29*D16</f>
        <v>0</v>
      </c>
      <c r="E29" s="91"/>
      <c r="F29" s="91">
        <f t="shared" si="3"/>
        <v>0</v>
      </c>
      <c r="G29" s="91">
        <f>F29*G16</f>
        <v>0</v>
      </c>
      <c r="H29" s="91" t="e">
        <f t="shared" si="0"/>
        <v>#DIV/0!</v>
      </c>
      <c r="I29" s="91" t="e">
        <f t="shared" si="1"/>
        <v>#DIV/0!</v>
      </c>
      <c r="J29" s="91" t="e">
        <f t="shared" si="2"/>
        <v>#DIV/0!</v>
      </c>
      <c r="K29" s="143">
        <f t="shared" si="4"/>
        <v>0</v>
      </c>
      <c r="L29" s="119">
        <f t="shared" si="5"/>
        <v>0</v>
      </c>
    </row>
    <row r="30" spans="1:12" ht="12.75">
      <c r="A30" s="90" t="s">
        <v>36</v>
      </c>
      <c r="B30" s="126"/>
      <c r="C30" s="91">
        <f t="shared" si="6"/>
        <v>0</v>
      </c>
      <c r="D30" s="91">
        <f>C30*D16</f>
        <v>0</v>
      </c>
      <c r="E30" s="91"/>
      <c r="F30" s="91">
        <f t="shared" si="3"/>
        <v>0</v>
      </c>
      <c r="G30" s="91">
        <f>F30*G16</f>
        <v>0</v>
      </c>
      <c r="H30" s="91" t="e">
        <f t="shared" si="0"/>
        <v>#DIV/0!</v>
      </c>
      <c r="I30" s="91" t="e">
        <f t="shared" si="1"/>
        <v>#DIV/0!</v>
      </c>
      <c r="J30" s="91" t="e">
        <f t="shared" si="2"/>
        <v>#DIV/0!</v>
      </c>
      <c r="K30" s="143">
        <f t="shared" si="4"/>
        <v>0</v>
      </c>
      <c r="L30" s="119">
        <f t="shared" si="5"/>
        <v>0</v>
      </c>
    </row>
    <row r="31" spans="1:12" ht="12.75">
      <c r="A31" s="90" t="s">
        <v>37</v>
      </c>
      <c r="B31" s="126"/>
      <c r="C31" s="91">
        <f t="shared" si="6"/>
        <v>0</v>
      </c>
      <c r="D31" s="91">
        <f>C31*D16</f>
        <v>0</v>
      </c>
      <c r="E31" s="91"/>
      <c r="F31" s="91">
        <f t="shared" si="3"/>
        <v>0</v>
      </c>
      <c r="G31" s="91">
        <f>F31*G16</f>
        <v>0</v>
      </c>
      <c r="H31" s="91" t="e">
        <f t="shared" si="0"/>
        <v>#DIV/0!</v>
      </c>
      <c r="I31" s="91" t="e">
        <f t="shared" si="1"/>
        <v>#DIV/0!</v>
      </c>
      <c r="J31" s="91" t="e">
        <f t="shared" si="2"/>
        <v>#DIV/0!</v>
      </c>
      <c r="K31" s="143">
        <f t="shared" si="4"/>
        <v>0</v>
      </c>
      <c r="L31" s="119">
        <f t="shared" si="5"/>
        <v>0</v>
      </c>
    </row>
    <row r="32" spans="1:12" ht="12.75">
      <c r="A32" s="90" t="s">
        <v>38</v>
      </c>
      <c r="B32" s="126"/>
      <c r="C32" s="91">
        <f t="shared" si="6"/>
        <v>0</v>
      </c>
      <c r="D32" s="91">
        <f>C32*D16</f>
        <v>0</v>
      </c>
      <c r="E32" s="91"/>
      <c r="F32" s="91">
        <f t="shared" si="3"/>
        <v>0</v>
      </c>
      <c r="G32" s="91">
        <f>F32*G16</f>
        <v>0</v>
      </c>
      <c r="H32" s="91" t="e">
        <f t="shared" si="0"/>
        <v>#DIV/0!</v>
      </c>
      <c r="I32" s="91" t="e">
        <f t="shared" si="1"/>
        <v>#DIV/0!</v>
      </c>
      <c r="J32" s="91" t="e">
        <f t="shared" si="2"/>
        <v>#DIV/0!</v>
      </c>
      <c r="K32" s="143">
        <f t="shared" si="4"/>
        <v>0</v>
      </c>
      <c r="L32" s="119">
        <f t="shared" si="5"/>
        <v>0</v>
      </c>
    </row>
    <row r="33" spans="1:12" ht="12.75">
      <c r="A33" s="90" t="s">
        <v>39</v>
      </c>
      <c r="B33" s="126"/>
      <c r="C33" s="91">
        <f t="shared" si="6"/>
        <v>0</v>
      </c>
      <c r="D33" s="91">
        <f>C33*D16</f>
        <v>0</v>
      </c>
      <c r="E33" s="91"/>
      <c r="F33" s="91">
        <f t="shared" si="3"/>
        <v>0</v>
      </c>
      <c r="G33" s="91">
        <f>F33*G16</f>
        <v>0</v>
      </c>
      <c r="H33" s="91" t="e">
        <f t="shared" si="0"/>
        <v>#DIV/0!</v>
      </c>
      <c r="I33" s="91" t="e">
        <f t="shared" si="1"/>
        <v>#DIV/0!</v>
      </c>
      <c r="J33" s="91" t="e">
        <f t="shared" si="2"/>
        <v>#DIV/0!</v>
      </c>
      <c r="K33" s="143">
        <f t="shared" si="4"/>
        <v>0</v>
      </c>
      <c r="L33" s="119">
        <f t="shared" si="5"/>
        <v>0</v>
      </c>
    </row>
    <row r="34" spans="1:12" ht="12.75">
      <c r="A34" s="90" t="s">
        <v>40</v>
      </c>
      <c r="B34" s="126"/>
      <c r="C34" s="91">
        <f t="shared" si="6"/>
        <v>0</v>
      </c>
      <c r="D34" s="91">
        <f>C34*D16</f>
        <v>0</v>
      </c>
      <c r="E34" s="91"/>
      <c r="F34" s="91">
        <f t="shared" si="3"/>
        <v>0</v>
      </c>
      <c r="G34" s="91">
        <f>F34*G16</f>
        <v>0</v>
      </c>
      <c r="H34" s="91" t="e">
        <f t="shared" si="0"/>
        <v>#DIV/0!</v>
      </c>
      <c r="I34" s="91" t="e">
        <f t="shared" si="1"/>
        <v>#DIV/0!</v>
      </c>
      <c r="J34" s="91" t="e">
        <f t="shared" si="2"/>
        <v>#DIV/0!</v>
      </c>
      <c r="K34" s="143">
        <f t="shared" si="4"/>
        <v>0</v>
      </c>
      <c r="L34" s="119">
        <f t="shared" si="5"/>
        <v>0</v>
      </c>
    </row>
    <row r="35" spans="1:12" ht="12.75">
      <c r="A35" s="90" t="s">
        <v>41</v>
      </c>
      <c r="B35" s="126"/>
      <c r="C35" s="91">
        <f t="shared" si="6"/>
        <v>0</v>
      </c>
      <c r="D35" s="91">
        <f>C35*D16</f>
        <v>0</v>
      </c>
      <c r="E35" s="91"/>
      <c r="F35" s="91">
        <f t="shared" si="3"/>
        <v>0</v>
      </c>
      <c r="G35" s="91">
        <f>F35*G16</f>
        <v>0</v>
      </c>
      <c r="H35" s="91" t="e">
        <f t="shared" si="0"/>
        <v>#DIV/0!</v>
      </c>
      <c r="I35" s="91" t="e">
        <f t="shared" si="1"/>
        <v>#DIV/0!</v>
      </c>
      <c r="J35" s="91" t="e">
        <f t="shared" si="2"/>
        <v>#DIV/0!</v>
      </c>
      <c r="K35" s="143">
        <f t="shared" si="4"/>
        <v>0</v>
      </c>
      <c r="L35" s="119">
        <f t="shared" si="5"/>
        <v>0</v>
      </c>
    </row>
    <row r="36" spans="1:12" ht="12.75">
      <c r="A36" s="90" t="s">
        <v>42</v>
      </c>
      <c r="B36" s="126"/>
      <c r="C36" s="91">
        <f t="shared" si="6"/>
        <v>0</v>
      </c>
      <c r="D36" s="91">
        <f>C36*D16</f>
        <v>0</v>
      </c>
      <c r="E36" s="91"/>
      <c r="F36" s="91">
        <f t="shared" si="3"/>
        <v>0</v>
      </c>
      <c r="G36" s="91">
        <f>F36*G16</f>
        <v>0</v>
      </c>
      <c r="H36" s="91" t="e">
        <f t="shared" si="0"/>
        <v>#DIV/0!</v>
      </c>
      <c r="I36" s="91" t="e">
        <f t="shared" si="1"/>
        <v>#DIV/0!</v>
      </c>
      <c r="J36" s="91" t="e">
        <f t="shared" si="2"/>
        <v>#DIV/0!</v>
      </c>
      <c r="K36" s="143">
        <f t="shared" si="4"/>
        <v>0</v>
      </c>
      <c r="L36" s="119">
        <f t="shared" si="5"/>
        <v>0</v>
      </c>
    </row>
    <row r="37" spans="1:12" ht="12.75">
      <c r="A37" s="90" t="s">
        <v>43</v>
      </c>
      <c r="B37" s="126"/>
      <c r="C37" s="91">
        <f t="shared" si="6"/>
        <v>0</v>
      </c>
      <c r="D37" s="91">
        <f>C37*D16</f>
        <v>0</v>
      </c>
      <c r="E37" s="91"/>
      <c r="F37" s="91">
        <f t="shared" si="3"/>
        <v>0</v>
      </c>
      <c r="G37" s="91">
        <f>F37*G16</f>
        <v>0</v>
      </c>
      <c r="H37" s="91" t="e">
        <f t="shared" si="0"/>
        <v>#DIV/0!</v>
      </c>
      <c r="I37" s="91" t="e">
        <f t="shared" si="1"/>
        <v>#DIV/0!</v>
      </c>
      <c r="J37" s="91" t="e">
        <f t="shared" si="2"/>
        <v>#DIV/0!</v>
      </c>
      <c r="K37" s="143">
        <f t="shared" si="4"/>
        <v>0</v>
      </c>
      <c r="L37" s="119">
        <f t="shared" si="5"/>
        <v>0</v>
      </c>
    </row>
    <row r="38" spans="1:12" ht="12.75">
      <c r="A38" s="90" t="s">
        <v>44</v>
      </c>
      <c r="B38" s="126"/>
      <c r="C38" s="91">
        <f t="shared" si="6"/>
        <v>0</v>
      </c>
      <c r="D38" s="91">
        <f>C38*D16</f>
        <v>0</v>
      </c>
      <c r="E38" s="91"/>
      <c r="F38" s="91">
        <f t="shared" si="3"/>
        <v>0</v>
      </c>
      <c r="G38" s="91">
        <f>F38*G16</f>
        <v>0</v>
      </c>
      <c r="H38" s="91" t="e">
        <f t="shared" si="0"/>
        <v>#DIV/0!</v>
      </c>
      <c r="I38" s="91" t="e">
        <f t="shared" si="1"/>
        <v>#DIV/0!</v>
      </c>
      <c r="J38" s="91" t="e">
        <f t="shared" si="2"/>
        <v>#DIV/0!</v>
      </c>
      <c r="K38" s="143">
        <f t="shared" si="4"/>
        <v>0</v>
      </c>
      <c r="L38" s="119">
        <f t="shared" si="5"/>
        <v>0</v>
      </c>
    </row>
    <row r="39" spans="1:12" ht="12.75">
      <c r="A39" s="90" t="s">
        <v>45</v>
      </c>
      <c r="B39" s="126"/>
      <c r="C39" s="91">
        <f t="shared" si="6"/>
        <v>0</v>
      </c>
      <c r="D39" s="91">
        <f>C39*D16</f>
        <v>0</v>
      </c>
      <c r="E39" s="91"/>
      <c r="F39" s="91">
        <f t="shared" si="3"/>
        <v>0</v>
      </c>
      <c r="G39" s="91">
        <f>F39*G16</f>
        <v>0</v>
      </c>
      <c r="H39" s="91" t="e">
        <f t="shared" si="0"/>
        <v>#DIV/0!</v>
      </c>
      <c r="I39" s="91" t="e">
        <f t="shared" si="1"/>
        <v>#DIV/0!</v>
      </c>
      <c r="J39" s="91" t="e">
        <f t="shared" si="2"/>
        <v>#DIV/0!</v>
      </c>
      <c r="K39" s="143">
        <f t="shared" si="4"/>
        <v>0</v>
      </c>
      <c r="L39" s="119">
        <f t="shared" si="5"/>
        <v>0</v>
      </c>
    </row>
    <row r="40" spans="1:12" ht="12.75">
      <c r="A40" s="90" t="s">
        <v>46</v>
      </c>
      <c r="B40" s="126"/>
      <c r="C40" s="91">
        <f t="shared" si="6"/>
        <v>0</v>
      </c>
      <c r="D40" s="91">
        <f>C40*D16</f>
        <v>0</v>
      </c>
      <c r="E40" s="91"/>
      <c r="F40" s="91">
        <f t="shared" si="3"/>
        <v>0</v>
      </c>
      <c r="G40" s="91">
        <f>F40*G16</f>
        <v>0</v>
      </c>
      <c r="H40" s="91" t="e">
        <f t="shared" si="0"/>
        <v>#DIV/0!</v>
      </c>
      <c r="I40" s="91" t="e">
        <f t="shared" si="1"/>
        <v>#DIV/0!</v>
      </c>
      <c r="J40" s="91" t="e">
        <f t="shared" si="2"/>
        <v>#DIV/0!</v>
      </c>
      <c r="K40" s="143">
        <f t="shared" si="4"/>
        <v>0</v>
      </c>
      <c r="L40" s="119">
        <f t="shared" si="5"/>
        <v>0</v>
      </c>
    </row>
    <row r="41" spans="1:12" ht="12.75">
      <c r="A41" s="90" t="s">
        <v>47</v>
      </c>
      <c r="B41" s="126"/>
      <c r="C41" s="91">
        <f t="shared" si="6"/>
        <v>0</v>
      </c>
      <c r="D41" s="91">
        <f>C41*D16</f>
        <v>0</v>
      </c>
      <c r="E41" s="91"/>
      <c r="F41" s="91">
        <f t="shared" si="3"/>
        <v>0</v>
      </c>
      <c r="G41" s="91">
        <f>F41*G16</f>
        <v>0</v>
      </c>
      <c r="H41" s="91" t="e">
        <f t="shared" si="0"/>
        <v>#DIV/0!</v>
      </c>
      <c r="I41" s="91" t="e">
        <f t="shared" si="1"/>
        <v>#DIV/0!</v>
      </c>
      <c r="J41" s="91" t="e">
        <f t="shared" si="2"/>
        <v>#DIV/0!</v>
      </c>
      <c r="K41" s="143">
        <f t="shared" si="4"/>
        <v>0</v>
      </c>
      <c r="L41" s="119">
        <f t="shared" si="5"/>
        <v>0</v>
      </c>
    </row>
    <row r="42" spans="1:12" ht="12.75">
      <c r="A42" s="90" t="s">
        <v>48</v>
      </c>
      <c r="B42" s="126"/>
      <c r="C42" s="91">
        <f t="shared" si="6"/>
        <v>0</v>
      </c>
      <c r="D42" s="91">
        <f>C42*D16</f>
        <v>0</v>
      </c>
      <c r="E42" s="91"/>
      <c r="F42" s="91">
        <f t="shared" si="3"/>
        <v>0</v>
      </c>
      <c r="G42" s="91">
        <f>F42*G16</f>
        <v>0</v>
      </c>
      <c r="H42" s="91" t="e">
        <f t="shared" si="0"/>
        <v>#DIV/0!</v>
      </c>
      <c r="I42" s="91" t="e">
        <f t="shared" si="1"/>
        <v>#DIV/0!</v>
      </c>
      <c r="J42" s="91" t="e">
        <f t="shared" si="2"/>
        <v>#DIV/0!</v>
      </c>
      <c r="K42" s="143">
        <f t="shared" si="4"/>
        <v>0</v>
      </c>
      <c r="L42" s="119">
        <f t="shared" si="5"/>
        <v>0</v>
      </c>
    </row>
    <row r="43" spans="1:12" ht="12.75">
      <c r="A43" s="90" t="s">
        <v>49</v>
      </c>
      <c r="B43" s="126"/>
      <c r="C43" s="91">
        <f t="shared" si="6"/>
        <v>0</v>
      </c>
      <c r="D43" s="91">
        <f>C43*D16</f>
        <v>0</v>
      </c>
      <c r="E43" s="91"/>
      <c r="F43" s="91">
        <f t="shared" si="3"/>
        <v>0</v>
      </c>
      <c r="G43" s="91">
        <f>F43*G16</f>
        <v>0</v>
      </c>
      <c r="H43" s="91" t="e">
        <f t="shared" si="0"/>
        <v>#DIV/0!</v>
      </c>
      <c r="I43" s="91" t="e">
        <f t="shared" si="1"/>
        <v>#DIV/0!</v>
      </c>
      <c r="J43" s="91" t="e">
        <f t="shared" si="2"/>
        <v>#DIV/0!</v>
      </c>
      <c r="K43" s="143">
        <f t="shared" si="4"/>
        <v>0</v>
      </c>
      <c r="L43" s="119">
        <f t="shared" si="5"/>
        <v>0</v>
      </c>
    </row>
    <row r="44" spans="1:12" ht="13.5" thickBot="1">
      <c r="A44" s="93" t="s">
        <v>50</v>
      </c>
      <c r="B44" s="151"/>
      <c r="C44" s="94">
        <f t="shared" si="6"/>
        <v>0</v>
      </c>
      <c r="D44" s="94">
        <f>C44*D16</f>
        <v>0</v>
      </c>
      <c r="E44" s="94"/>
      <c r="F44" s="94">
        <f t="shared" si="3"/>
        <v>0</v>
      </c>
      <c r="G44" s="94">
        <f>F44*G16</f>
        <v>0</v>
      </c>
      <c r="H44" s="94" t="e">
        <f t="shared" si="0"/>
        <v>#DIV/0!</v>
      </c>
      <c r="I44" s="94" t="e">
        <f t="shared" si="1"/>
        <v>#DIV/0!</v>
      </c>
      <c r="J44" s="94" t="e">
        <f t="shared" si="2"/>
        <v>#DIV/0!</v>
      </c>
      <c r="K44" s="144">
        <f t="shared" si="4"/>
        <v>0</v>
      </c>
      <c r="L44" s="121">
        <f t="shared" si="5"/>
        <v>0</v>
      </c>
    </row>
    <row r="45" spans="1:12" ht="16.5" customHeight="1" thickBot="1">
      <c r="A45" s="415" t="s">
        <v>51</v>
      </c>
      <c r="B45" s="497"/>
      <c r="C45" s="497"/>
      <c r="D45" s="500"/>
      <c r="E45" s="425" t="s">
        <v>52</v>
      </c>
      <c r="F45" s="425"/>
      <c r="G45" s="425"/>
      <c r="H45" s="425"/>
      <c r="I45" s="451"/>
      <c r="J45" s="420" t="s">
        <v>53</v>
      </c>
      <c r="K45" s="148">
        <f>SUM(K21:K44)/24</f>
        <v>0</v>
      </c>
      <c r="L45" s="116">
        <f t="shared" si="5"/>
        <v>0</v>
      </c>
    </row>
    <row r="46" spans="1:10" ht="12.75">
      <c r="A46" s="430" t="s">
        <v>58</v>
      </c>
      <c r="B46" s="436" t="s">
        <v>54</v>
      </c>
      <c r="C46" s="437"/>
      <c r="D46" s="481" t="s">
        <v>55</v>
      </c>
      <c r="E46" s="478" t="s">
        <v>56</v>
      </c>
      <c r="F46" s="428" t="s">
        <v>59</v>
      </c>
      <c r="G46" s="422" t="s">
        <v>57</v>
      </c>
      <c r="H46" s="442"/>
      <c r="I46" s="443"/>
      <c r="J46" s="420"/>
    </row>
    <row r="47" spans="1:10" ht="13.5" thickBot="1">
      <c r="A47" s="430"/>
      <c r="B47" s="436"/>
      <c r="C47" s="437"/>
      <c r="D47" s="481"/>
      <c r="E47" s="492"/>
      <c r="F47" s="476"/>
      <c r="G47" s="450"/>
      <c r="H47" s="425"/>
      <c r="I47" s="451"/>
      <c r="J47" s="420"/>
    </row>
    <row r="48" spans="1:10" ht="12.75">
      <c r="A48" s="127" t="s">
        <v>63</v>
      </c>
      <c r="B48" s="507">
        <f>SUM(D21:D28)</f>
        <v>0</v>
      </c>
      <c r="C48" s="507"/>
      <c r="D48" s="118">
        <f>SUM(G21:G28)</f>
        <v>0</v>
      </c>
      <c r="E48" s="128">
        <f>B48/8</f>
        <v>0</v>
      </c>
      <c r="F48" s="85">
        <f>D48/8</f>
        <v>0</v>
      </c>
      <c r="G48" s="565" t="e">
        <f>E48/J48</f>
        <v>#DIV/0!</v>
      </c>
      <c r="H48" s="565"/>
      <c r="I48" s="565"/>
      <c r="J48" s="123" t="e">
        <f>COS(ATAN(F48/E48))</f>
        <v>#DIV/0!</v>
      </c>
    </row>
    <row r="49" spans="1:10" ht="12.75">
      <c r="A49" s="129" t="s">
        <v>60</v>
      </c>
      <c r="B49" s="509">
        <f>SUM(D29:D36)</f>
        <v>0</v>
      </c>
      <c r="C49" s="509"/>
      <c r="D49" s="106">
        <f>SUM(G29:G36)</f>
        <v>0</v>
      </c>
      <c r="E49" s="130">
        <f>B49/8</f>
        <v>0</v>
      </c>
      <c r="F49" s="91">
        <f>D49/8</f>
        <v>0</v>
      </c>
      <c r="G49" s="566" t="e">
        <f>E49/J49</f>
        <v>#DIV/0!</v>
      </c>
      <c r="H49" s="566"/>
      <c r="I49" s="566"/>
      <c r="J49" s="124" t="e">
        <f>COS(ATAN(F49/E49))</f>
        <v>#DIV/0!</v>
      </c>
    </row>
    <row r="50" spans="1:10" ht="12.75">
      <c r="A50" s="90" t="s">
        <v>61</v>
      </c>
      <c r="B50" s="509">
        <f>SUM(D37:D44)</f>
        <v>0</v>
      </c>
      <c r="C50" s="509"/>
      <c r="D50" s="106">
        <f>SUM(G37:G44)</f>
        <v>0</v>
      </c>
      <c r="E50" s="130">
        <f>B50/8</f>
        <v>0</v>
      </c>
      <c r="F50" s="91">
        <f>D50/8</f>
        <v>0</v>
      </c>
      <c r="G50" s="566" t="e">
        <f>E50/J50</f>
        <v>#DIV/0!</v>
      </c>
      <c r="H50" s="566"/>
      <c r="I50" s="566"/>
      <c r="J50" s="124" t="e">
        <f>COS(ATAN(F50/E50))</f>
        <v>#DIV/0!</v>
      </c>
    </row>
    <row r="51" spans="1:10" ht="13.5" thickBot="1">
      <c r="A51" s="93" t="s">
        <v>62</v>
      </c>
      <c r="B51" s="508">
        <f>SUM(D21:D44)</f>
        <v>0</v>
      </c>
      <c r="C51" s="508"/>
      <c r="D51" s="107">
        <f>SUM(G21:G44)</f>
        <v>0</v>
      </c>
      <c r="E51" s="131">
        <f>B51/24</f>
        <v>0</v>
      </c>
      <c r="F51" s="94">
        <f>D51/24</f>
        <v>0</v>
      </c>
      <c r="G51" s="564" t="e">
        <f>E51/J51</f>
        <v>#DIV/0!</v>
      </c>
      <c r="H51" s="564"/>
      <c r="I51" s="564"/>
      <c r="J51" s="125" t="e">
        <f>COS(ATAN(F51/E51))</f>
        <v>#DIV/0!</v>
      </c>
    </row>
    <row r="53" ht="12.75">
      <c r="A53" s="105" t="s">
        <v>135</v>
      </c>
    </row>
    <row r="54" spans="1:5" ht="12.75">
      <c r="A54" s="105" t="s">
        <v>136</v>
      </c>
      <c r="E54" t="s">
        <v>140</v>
      </c>
    </row>
    <row r="55" spans="1:6" ht="12.75">
      <c r="A55" s="467" t="s">
        <v>137</v>
      </c>
      <c r="B55" s="467"/>
      <c r="C55" s="467"/>
      <c r="E55" s="467" t="s">
        <v>141</v>
      </c>
      <c r="F55" s="467"/>
    </row>
    <row r="56" spans="1:5" ht="12.75">
      <c r="A56" s="105" t="s">
        <v>138</v>
      </c>
      <c r="E56" t="s">
        <v>140</v>
      </c>
    </row>
    <row r="57" spans="1:6" ht="12.75">
      <c r="A57" s="467" t="s">
        <v>137</v>
      </c>
      <c r="B57" s="467"/>
      <c r="C57" s="467"/>
      <c r="E57" s="467" t="s">
        <v>141</v>
      </c>
      <c r="F57" s="467"/>
    </row>
    <row r="58" spans="1:5" ht="12.75">
      <c r="A58" s="105" t="s">
        <v>139</v>
      </c>
      <c r="E58" t="s">
        <v>140</v>
      </c>
    </row>
    <row r="59" spans="1:6" ht="12.75">
      <c r="A59" s="467" t="s">
        <v>137</v>
      </c>
      <c r="B59" s="467"/>
      <c r="C59" s="467"/>
      <c r="E59" s="467" t="s">
        <v>141</v>
      </c>
      <c r="F59" s="467"/>
    </row>
  </sheetData>
  <sheetProtection/>
  <mergeCells count="29">
    <mergeCell ref="A59:C59"/>
    <mergeCell ref="E59:F59"/>
    <mergeCell ref="A55:C55"/>
    <mergeCell ref="E55:F55"/>
    <mergeCell ref="A57:C57"/>
    <mergeCell ref="E57:F57"/>
    <mergeCell ref="L13:L17"/>
    <mergeCell ref="K13:K19"/>
    <mergeCell ref="J45:J47"/>
    <mergeCell ref="H13:H19"/>
    <mergeCell ref="I13:I19"/>
    <mergeCell ref="J13:J19"/>
    <mergeCell ref="G46:I47"/>
    <mergeCell ref="E45:I45"/>
    <mergeCell ref="B51:C51"/>
    <mergeCell ref="G49:I49"/>
    <mergeCell ref="G50:I50"/>
    <mergeCell ref="G51:I51"/>
    <mergeCell ref="A13:A19"/>
    <mergeCell ref="B46:C47"/>
    <mergeCell ref="A46:A47"/>
    <mergeCell ref="A45:D45"/>
    <mergeCell ref="D46:D47"/>
    <mergeCell ref="G48:I48"/>
    <mergeCell ref="B49:C49"/>
    <mergeCell ref="B50:C50"/>
    <mergeCell ref="E46:E47"/>
    <mergeCell ref="F46:F47"/>
    <mergeCell ref="B48:C48"/>
  </mergeCells>
  <printOptions/>
  <pageMargins left="0.75" right="0.06" top="0.53" bottom="0.51" header="0.5" footer="0.5"/>
  <pageSetup horizontalDpi="360" verticalDpi="360" orientation="portrait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BB16384"/>
    </sheetView>
  </sheetViews>
  <sheetFormatPr defaultColWidth="9.140625" defaultRowHeight="12.75"/>
  <cols>
    <col min="1" max="1" width="1.28515625" style="0" customWidth="1"/>
    <col min="2" max="2" width="6.57421875" style="0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7.8515625" style="0" customWidth="1"/>
    <col min="10" max="10" width="7.421875" style="0" customWidth="1"/>
  </cols>
  <sheetData>
    <row r="2" spans="2:10" ht="13.5" customHeight="1">
      <c r="B2" s="65" t="s">
        <v>196</v>
      </c>
      <c r="G2" t="s">
        <v>145</v>
      </c>
      <c r="J2" s="178">
        <v>47</v>
      </c>
    </row>
    <row r="3" spans="2:10" ht="13.5" customHeight="1">
      <c r="B3" s="64" t="s">
        <v>125</v>
      </c>
      <c r="G3" t="s">
        <v>148</v>
      </c>
      <c r="I3" s="170" t="s">
        <v>234</v>
      </c>
      <c r="J3" s="178"/>
    </row>
    <row r="4" spans="2:10" ht="13.5" customHeight="1">
      <c r="B4" t="s">
        <v>126</v>
      </c>
      <c r="G4" t="s">
        <v>146</v>
      </c>
      <c r="J4" s="178">
        <v>14</v>
      </c>
    </row>
    <row r="5" spans="2:9" ht="13.5" customHeight="1">
      <c r="B5" t="s">
        <v>127</v>
      </c>
      <c r="G5" t="s">
        <v>147</v>
      </c>
      <c r="I5" s="174"/>
    </row>
    <row r="6" ht="13.5" customHeight="1"/>
    <row r="7" ht="12.75">
      <c r="F7" s="1" t="s">
        <v>2</v>
      </c>
    </row>
    <row r="8" ht="12.75">
      <c r="C8" t="s">
        <v>0</v>
      </c>
    </row>
    <row r="9" spans="2:7" ht="12.75">
      <c r="B9" s="2"/>
      <c r="C9" t="s">
        <v>129</v>
      </c>
      <c r="F9" s="1" t="s">
        <v>269</v>
      </c>
      <c r="G9" s="1"/>
    </row>
    <row r="11" ht="12.75">
      <c r="E11" t="s">
        <v>7</v>
      </c>
    </row>
    <row r="12" s="265" customFormat="1" ht="19.5" customHeight="1" thickBot="1">
      <c r="B12" s="265" t="s">
        <v>70</v>
      </c>
    </row>
    <row r="13" spans="2:11" ht="13.5" customHeight="1">
      <c r="B13" s="417" t="s">
        <v>25</v>
      </c>
      <c r="C13" s="17" t="s">
        <v>9</v>
      </c>
      <c r="D13" s="4"/>
      <c r="E13" s="338" t="s">
        <v>244</v>
      </c>
      <c r="F13" s="3" t="s">
        <v>16</v>
      </c>
      <c r="G13" s="4"/>
      <c r="H13" s="338" t="s">
        <v>244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3.5" thickBot="1">
      <c r="B16" s="420"/>
      <c r="C16" s="248" t="s">
        <v>64</v>
      </c>
      <c r="D16" s="249"/>
      <c r="E16" s="250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251" t="s">
        <v>12</v>
      </c>
      <c r="D17" s="252" t="s">
        <v>14</v>
      </c>
      <c r="E17" s="253" t="s">
        <v>22</v>
      </c>
      <c r="F17" s="251" t="s">
        <v>12</v>
      </c>
      <c r="G17" s="252" t="s">
        <v>14</v>
      </c>
      <c r="H17" s="253" t="s">
        <v>22</v>
      </c>
      <c r="I17" s="477"/>
      <c r="J17" s="383"/>
      <c r="K17" s="386"/>
    </row>
    <row r="18" spans="2:11" ht="12.75">
      <c r="B18" s="420"/>
      <c r="C18" s="79" t="s">
        <v>13</v>
      </c>
      <c r="D18" s="21" t="s">
        <v>12</v>
      </c>
      <c r="E18" s="80" t="s">
        <v>23</v>
      </c>
      <c r="F18" s="79" t="s">
        <v>13</v>
      </c>
      <c r="G18" s="21" t="s">
        <v>12</v>
      </c>
      <c r="H18" s="80" t="s">
        <v>23</v>
      </c>
      <c r="I18" s="477"/>
      <c r="J18" s="383"/>
      <c r="K18" s="386"/>
    </row>
    <row r="19" spans="2:11" ht="13.5" thickBot="1">
      <c r="B19" s="421"/>
      <c r="C19" s="81"/>
      <c r="D19" s="10"/>
      <c r="E19" s="82" t="s">
        <v>15</v>
      </c>
      <c r="F19" s="81"/>
      <c r="G19" s="10"/>
      <c r="H19" s="82" t="s">
        <v>15</v>
      </c>
      <c r="I19" s="477"/>
      <c r="J19" s="383"/>
      <c r="K19" s="386"/>
    </row>
    <row r="20" spans="2:11" ht="12.75">
      <c r="B20" s="110" t="s">
        <v>26</v>
      </c>
      <c r="C20" s="301">
        <v>8629.038</v>
      </c>
      <c r="D20" s="166"/>
      <c r="E20" s="96"/>
      <c r="F20" s="301">
        <v>4212.816</v>
      </c>
      <c r="G20" s="166"/>
      <c r="H20" s="87"/>
      <c r="I20" s="139"/>
      <c r="J20" s="85"/>
      <c r="K20" s="87"/>
    </row>
    <row r="21" spans="2:11" ht="12.75">
      <c r="B21" s="243" t="s">
        <v>27</v>
      </c>
      <c r="C21" s="302">
        <v>8629.362</v>
      </c>
      <c r="D21" s="126">
        <f>C21-C20</f>
        <v>0.3239999999987049</v>
      </c>
      <c r="E21" s="113">
        <f>D21*E16</f>
        <v>2332.799999990675</v>
      </c>
      <c r="F21" s="302">
        <v>4212.955</v>
      </c>
      <c r="G21" s="126">
        <f aca="true" t="shared" si="0" ref="G21:G44">F21-F20</f>
        <v>0.1390000000001237</v>
      </c>
      <c r="H21" s="92">
        <f>G21*H16</f>
        <v>1000.8000000008906</v>
      </c>
      <c r="I21" s="165">
        <f>H21/E21</f>
        <v>0.429012345681109</v>
      </c>
      <c r="J21" s="126">
        <f>COS(ATAN(I21))</f>
        <v>0.9189982551815353</v>
      </c>
      <c r="K21" s="119">
        <f>E21/J21</f>
        <v>2538.4161360892494</v>
      </c>
    </row>
    <row r="22" spans="2:11" ht="12.75">
      <c r="B22" s="243" t="s">
        <v>28</v>
      </c>
      <c r="C22" s="302">
        <v>8629.654</v>
      </c>
      <c r="D22" s="126">
        <f>C22-C21</f>
        <v>0.29200000000128057</v>
      </c>
      <c r="E22" s="113">
        <f>D22*E16</f>
        <v>2102.40000000922</v>
      </c>
      <c r="F22" s="302">
        <v>4213.091</v>
      </c>
      <c r="G22" s="126">
        <f t="shared" si="0"/>
        <v>0.136000000000422</v>
      </c>
      <c r="H22" s="92">
        <f>G22*H16</f>
        <v>979.2000000030384</v>
      </c>
      <c r="I22" s="165">
        <f aca="true" t="shared" si="1" ref="I22:I44">H22/E22</f>
        <v>0.4657534246569369</v>
      </c>
      <c r="J22" s="126">
        <f aca="true" t="shared" si="2" ref="J22:J44">COS(ATAN(I22))</f>
        <v>0.9065001283246739</v>
      </c>
      <c r="K22" s="119">
        <f aca="true" t="shared" si="3" ref="K22:K44">E22/J22</f>
        <v>2319.249533802846</v>
      </c>
    </row>
    <row r="23" spans="2:11" ht="12.75">
      <c r="B23" s="243" t="s">
        <v>29</v>
      </c>
      <c r="C23" s="302">
        <v>8629.931</v>
      </c>
      <c r="D23" s="126">
        <f aca="true" t="shared" si="4" ref="D23:D44">C23-C22</f>
        <v>0.27700000000004366</v>
      </c>
      <c r="E23" s="113">
        <f>D23*E16</f>
        <v>1994.4000000003143</v>
      </c>
      <c r="F23" s="302">
        <v>4213.225</v>
      </c>
      <c r="G23" s="126">
        <f t="shared" si="0"/>
        <v>0.13400000000001455</v>
      </c>
      <c r="H23" s="92">
        <f>G23*H16</f>
        <v>964.8000000001048</v>
      </c>
      <c r="I23" s="165">
        <f t="shared" si="1"/>
        <v>0.48375451263535535</v>
      </c>
      <c r="J23" s="126">
        <f t="shared" si="2"/>
        <v>0.9002003496936951</v>
      </c>
      <c r="K23" s="119">
        <f t="shared" si="3"/>
        <v>2215.5068043229876</v>
      </c>
    </row>
    <row r="24" spans="2:11" ht="12.75">
      <c r="B24" s="243" t="s">
        <v>30</v>
      </c>
      <c r="C24" s="302">
        <v>8630.201</v>
      </c>
      <c r="D24" s="126">
        <f t="shared" si="4"/>
        <v>0.26999999999861757</v>
      </c>
      <c r="E24" s="113">
        <f>D24*E16</f>
        <v>1943.9999999900465</v>
      </c>
      <c r="F24" s="302">
        <v>4213.358</v>
      </c>
      <c r="G24" s="126">
        <f t="shared" si="0"/>
        <v>0.13299999999981083</v>
      </c>
      <c r="H24" s="92">
        <f>G24*H16</f>
        <v>957.5999999986379</v>
      </c>
      <c r="I24" s="165">
        <f t="shared" si="1"/>
        <v>0.49259259259441407</v>
      </c>
      <c r="J24" s="126">
        <f t="shared" si="2"/>
        <v>0.8970693766562929</v>
      </c>
      <c r="K24" s="119">
        <f t="shared" si="3"/>
        <v>2167.056473643152</v>
      </c>
    </row>
    <row r="25" spans="2:11" ht="12.75">
      <c r="B25" s="243" t="s">
        <v>31</v>
      </c>
      <c r="C25" s="302">
        <v>8630.472</v>
      </c>
      <c r="D25" s="126">
        <f t="shared" si="4"/>
        <v>0.2710000000006403</v>
      </c>
      <c r="E25" s="113">
        <f>D25*E16</f>
        <v>1951.20000000461</v>
      </c>
      <c r="F25" s="302">
        <v>4213.484</v>
      </c>
      <c r="G25" s="126">
        <f t="shared" si="0"/>
        <v>0.12600000000020373</v>
      </c>
      <c r="H25" s="92">
        <f>G25*H16</f>
        <v>907.2000000014668</v>
      </c>
      <c r="I25" s="165">
        <f t="shared" si="1"/>
        <v>0.4649446494461477</v>
      </c>
      <c r="J25" s="126">
        <f t="shared" si="2"/>
        <v>0.9067806147137562</v>
      </c>
      <c r="K25" s="119">
        <f t="shared" si="3"/>
        <v>2151.7883910878995</v>
      </c>
    </row>
    <row r="26" spans="2:11" ht="12.75">
      <c r="B26" s="243" t="s">
        <v>32</v>
      </c>
      <c r="C26" s="302">
        <v>8630.761</v>
      </c>
      <c r="D26" s="126">
        <f t="shared" si="4"/>
        <v>0.2890000000006694</v>
      </c>
      <c r="E26" s="113">
        <f>D26*E16</f>
        <v>2080.8000000048196</v>
      </c>
      <c r="F26" s="302">
        <v>4213.614</v>
      </c>
      <c r="G26" s="126">
        <f t="shared" si="0"/>
        <v>0.12999999999919964</v>
      </c>
      <c r="H26" s="92">
        <f>G26*H16</f>
        <v>935.9999999942374</v>
      </c>
      <c r="I26" s="165">
        <f t="shared" si="1"/>
        <v>0.4498269896155659</v>
      </c>
      <c r="J26" s="126">
        <f t="shared" si="2"/>
        <v>0.9119805410134166</v>
      </c>
      <c r="K26" s="119">
        <f t="shared" si="3"/>
        <v>2281.6276295682583</v>
      </c>
    </row>
    <row r="27" spans="2:11" ht="12.75">
      <c r="B27" s="243" t="s">
        <v>33</v>
      </c>
      <c r="C27" s="302">
        <v>8631.105</v>
      </c>
      <c r="D27" s="126">
        <f t="shared" si="4"/>
        <v>0.34399999999914144</v>
      </c>
      <c r="E27" s="113">
        <f>D27*E16</f>
        <v>2476.7999999938183</v>
      </c>
      <c r="F27" s="302">
        <v>4213.755</v>
      </c>
      <c r="G27" s="126">
        <f t="shared" si="0"/>
        <v>0.14100000000053114</v>
      </c>
      <c r="H27" s="92">
        <f>G27*H16</f>
        <v>1015.2000000038242</v>
      </c>
      <c r="I27" s="165">
        <f t="shared" si="1"/>
        <v>0.40988372093279957</v>
      </c>
      <c r="J27" s="126">
        <f t="shared" si="2"/>
        <v>0.9252896650667088</v>
      </c>
      <c r="K27" s="119">
        <f t="shared" si="3"/>
        <v>2676.7833830882064</v>
      </c>
    </row>
    <row r="28" spans="2:11" ht="12.75">
      <c r="B28" s="243" t="s">
        <v>34</v>
      </c>
      <c r="C28" s="302">
        <v>8631.495</v>
      </c>
      <c r="D28" s="126">
        <f t="shared" si="4"/>
        <v>0.3900000000012369</v>
      </c>
      <c r="E28" s="113">
        <f>D28*E16</f>
        <v>2808.0000000089058</v>
      </c>
      <c r="F28" s="302">
        <v>4213.911</v>
      </c>
      <c r="G28" s="126">
        <f t="shared" si="0"/>
        <v>0.15599999999994907</v>
      </c>
      <c r="H28" s="92">
        <f>G28*H16</f>
        <v>1123.1999999996333</v>
      </c>
      <c r="I28" s="165">
        <f t="shared" si="1"/>
        <v>0.39999999999860075</v>
      </c>
      <c r="J28" s="126">
        <f t="shared" si="2"/>
        <v>0.9284766908857073</v>
      </c>
      <c r="K28" s="119">
        <f t="shared" si="3"/>
        <v>3024.30855569487</v>
      </c>
    </row>
    <row r="29" spans="2:11" ht="12.75">
      <c r="B29" s="243" t="s">
        <v>35</v>
      </c>
      <c r="C29" s="302">
        <v>8631.919</v>
      </c>
      <c r="D29" s="126">
        <f t="shared" si="4"/>
        <v>0.4239999999990687</v>
      </c>
      <c r="E29" s="113">
        <f>D29*E16</f>
        <v>3052.7999999932945</v>
      </c>
      <c r="F29" s="302">
        <v>4214.07</v>
      </c>
      <c r="G29" s="126">
        <f t="shared" si="0"/>
        <v>0.15899999999965075</v>
      </c>
      <c r="H29" s="92">
        <f>G29*H16</f>
        <v>1144.7999999974854</v>
      </c>
      <c r="I29" s="165">
        <f t="shared" si="1"/>
        <v>0.375</v>
      </c>
      <c r="J29" s="126">
        <f t="shared" si="2"/>
        <v>0.9363291775690445</v>
      </c>
      <c r="K29" s="119">
        <f t="shared" si="3"/>
        <v>3260.3918292060084</v>
      </c>
    </row>
    <row r="30" spans="2:11" ht="12.75">
      <c r="B30" s="243" t="s">
        <v>36</v>
      </c>
      <c r="C30" s="302">
        <v>8632.372</v>
      </c>
      <c r="D30" s="126">
        <f t="shared" si="4"/>
        <v>0.4529999999995198</v>
      </c>
      <c r="E30" s="113">
        <f>D30*E16</f>
        <v>3261.5999999965425</v>
      </c>
      <c r="F30" s="302">
        <v>4214.225</v>
      </c>
      <c r="G30" s="126">
        <f t="shared" si="0"/>
        <v>0.15500000000065484</v>
      </c>
      <c r="H30" s="92">
        <f>G30*H16</f>
        <v>1116.0000000047148</v>
      </c>
      <c r="I30" s="165">
        <f t="shared" si="1"/>
        <v>0.34216335541019677</v>
      </c>
      <c r="J30" s="126">
        <f t="shared" si="2"/>
        <v>0.9461471503654301</v>
      </c>
      <c r="K30" s="119">
        <f t="shared" si="3"/>
        <v>3447.2439078179495</v>
      </c>
    </row>
    <row r="31" spans="2:11" ht="12.75">
      <c r="B31" s="243" t="s">
        <v>37</v>
      </c>
      <c r="C31" s="302">
        <v>8632.83</v>
      </c>
      <c r="D31" s="126">
        <f t="shared" si="4"/>
        <v>0.4580000000005384</v>
      </c>
      <c r="E31" s="113">
        <f>D31*E16</f>
        <v>3297.6000000038766</v>
      </c>
      <c r="F31" s="302">
        <v>4214.383</v>
      </c>
      <c r="G31" s="126">
        <f t="shared" si="0"/>
        <v>0.15799999999944703</v>
      </c>
      <c r="H31" s="92">
        <f>G31*H16</f>
        <v>1137.5999999960186</v>
      </c>
      <c r="I31" s="165">
        <f t="shared" si="1"/>
        <v>0.3449781659372517</v>
      </c>
      <c r="J31" s="126">
        <f t="shared" si="2"/>
        <v>0.9453291040476216</v>
      </c>
      <c r="K31" s="119">
        <f t="shared" si="3"/>
        <v>3488.3089771430095</v>
      </c>
    </row>
    <row r="32" spans="2:11" ht="12.75">
      <c r="B32" s="243" t="s">
        <v>38</v>
      </c>
      <c r="C32" s="302">
        <v>8633.285</v>
      </c>
      <c r="D32" s="126">
        <f t="shared" si="4"/>
        <v>0.45499999999992724</v>
      </c>
      <c r="E32" s="113">
        <f>D32*E16</f>
        <v>3275.999999999476</v>
      </c>
      <c r="F32" s="302">
        <v>4214.542</v>
      </c>
      <c r="G32" s="126">
        <f t="shared" si="0"/>
        <v>0.15900000000056025</v>
      </c>
      <c r="H32" s="92">
        <f>G32*H16</f>
        <v>1144.8000000040338</v>
      </c>
      <c r="I32" s="165">
        <f t="shared" si="1"/>
        <v>0.3494505494518366</v>
      </c>
      <c r="J32" s="126">
        <f t="shared" si="2"/>
        <v>0.9440199735896745</v>
      </c>
      <c r="K32" s="119">
        <f t="shared" si="3"/>
        <v>3470.2655575626777</v>
      </c>
    </row>
    <row r="33" spans="2:11" ht="12.75">
      <c r="B33" s="243" t="s">
        <v>39</v>
      </c>
      <c r="C33" s="302">
        <v>8633.733</v>
      </c>
      <c r="D33" s="126">
        <f t="shared" si="4"/>
        <v>0.44800000000032014</v>
      </c>
      <c r="E33" s="113">
        <f>D33*E16</f>
        <v>3225.600000002305</v>
      </c>
      <c r="F33" s="302">
        <v>4214.699</v>
      </c>
      <c r="G33" s="126">
        <f t="shared" si="0"/>
        <v>0.1569999999992433</v>
      </c>
      <c r="H33" s="92">
        <f>G33*H16</f>
        <v>1130.3999999945518</v>
      </c>
      <c r="I33" s="165">
        <f t="shared" si="1"/>
        <v>0.3504464285694891</v>
      </c>
      <c r="J33" s="126">
        <f t="shared" si="2"/>
        <v>0.9437269166357852</v>
      </c>
      <c r="K33" s="119">
        <f t="shared" si="3"/>
        <v>3417.937904644049</v>
      </c>
    </row>
    <row r="34" spans="2:11" ht="12.75">
      <c r="B34" s="243" t="s">
        <v>40</v>
      </c>
      <c r="C34" s="302">
        <v>8634.177</v>
      </c>
      <c r="D34" s="126">
        <f t="shared" si="4"/>
        <v>0.44399999999950523</v>
      </c>
      <c r="E34" s="113">
        <f>D34*E16</f>
        <v>3196.7999999964377</v>
      </c>
      <c r="F34" s="302">
        <v>4214.867</v>
      </c>
      <c r="G34" s="126">
        <f t="shared" si="0"/>
        <v>0.1680000000005748</v>
      </c>
      <c r="H34" s="92">
        <f>G34*H16</f>
        <v>1209.6000000041386</v>
      </c>
      <c r="I34" s="165">
        <f t="shared" si="1"/>
        <v>0.37837837838009464</v>
      </c>
      <c r="J34" s="126">
        <f t="shared" si="2"/>
        <v>0.9352862574557522</v>
      </c>
      <c r="K34" s="119">
        <f t="shared" si="3"/>
        <v>3417.990988868642</v>
      </c>
    </row>
    <row r="35" spans="2:11" ht="12.75">
      <c r="B35" s="243" t="s">
        <v>41</v>
      </c>
      <c r="C35" s="302">
        <v>8634.619</v>
      </c>
      <c r="D35" s="126">
        <f t="shared" si="4"/>
        <v>0.44200000000091677</v>
      </c>
      <c r="E35" s="113">
        <f>D35*E16</f>
        <v>3182.4000000066007</v>
      </c>
      <c r="F35" s="302">
        <v>4215.033</v>
      </c>
      <c r="G35" s="126">
        <f t="shared" si="0"/>
        <v>0.16600000000016735</v>
      </c>
      <c r="H35" s="92">
        <f>G35*H16</f>
        <v>1195.200000001205</v>
      </c>
      <c r="I35" s="165">
        <f t="shared" si="1"/>
        <v>0.37556561085932816</v>
      </c>
      <c r="J35" s="126">
        <f t="shared" si="2"/>
        <v>0.9361549804904585</v>
      </c>
      <c r="K35" s="119">
        <f t="shared" si="3"/>
        <v>3399.437129885607</v>
      </c>
    </row>
    <row r="36" spans="2:11" ht="12.75">
      <c r="B36" s="243" t="s">
        <v>42</v>
      </c>
      <c r="C36" s="302">
        <v>8635.063</v>
      </c>
      <c r="D36" s="126">
        <f t="shared" si="4"/>
        <v>0.44399999999950523</v>
      </c>
      <c r="E36" s="113">
        <f>D36*E16</f>
        <v>3196.7999999964377</v>
      </c>
      <c r="F36" s="302">
        <v>4215.203</v>
      </c>
      <c r="G36" s="126">
        <f t="shared" si="0"/>
        <v>0.17000000000007276</v>
      </c>
      <c r="H36" s="92">
        <f>G36*H16</f>
        <v>1224.0000000005239</v>
      </c>
      <c r="I36" s="165">
        <f t="shared" si="1"/>
        <v>0.38288288288347344</v>
      </c>
      <c r="J36" s="126">
        <f t="shared" si="2"/>
        <v>0.9338866420535176</v>
      </c>
      <c r="K36" s="119">
        <f t="shared" si="3"/>
        <v>3423.1135301036256</v>
      </c>
    </row>
    <row r="37" spans="2:11" ht="12.75">
      <c r="B37" s="243" t="s">
        <v>43</v>
      </c>
      <c r="C37" s="302">
        <v>8635.522</v>
      </c>
      <c r="D37" s="126">
        <f t="shared" si="4"/>
        <v>0.45900000000074215</v>
      </c>
      <c r="E37" s="113">
        <f>D37*E16</f>
        <v>3304.8000000053435</v>
      </c>
      <c r="F37" s="302">
        <v>4215.366</v>
      </c>
      <c r="G37" s="126">
        <f t="shared" si="0"/>
        <v>0.16299999999955617</v>
      </c>
      <c r="H37" s="92">
        <f>G37*H16</f>
        <v>1173.5999999968044</v>
      </c>
      <c r="I37" s="165">
        <f t="shared" si="1"/>
        <v>0.35511982570651984</v>
      </c>
      <c r="J37" s="126">
        <f t="shared" si="2"/>
        <v>0.9423442284485115</v>
      </c>
      <c r="K37" s="119">
        <f t="shared" si="3"/>
        <v>3506.9987168557413</v>
      </c>
    </row>
    <row r="38" spans="2:11" ht="12.75">
      <c r="B38" s="243" t="s">
        <v>44</v>
      </c>
      <c r="C38" s="302">
        <v>8636.021</v>
      </c>
      <c r="D38" s="126">
        <f t="shared" si="4"/>
        <v>0.4989999999997963</v>
      </c>
      <c r="E38" s="113">
        <f>D38*E16</f>
        <v>3592.799999998533</v>
      </c>
      <c r="F38" s="302">
        <v>4215.534</v>
      </c>
      <c r="G38" s="126">
        <f t="shared" si="0"/>
        <v>0.1679999999996653</v>
      </c>
      <c r="H38" s="92">
        <f>G38*H16</f>
        <v>1209.5999999975902</v>
      </c>
      <c r="I38" s="165">
        <f t="shared" si="1"/>
        <v>0.3366733466928535</v>
      </c>
      <c r="J38" s="126">
        <f t="shared" si="2"/>
        <v>0.9477293918046803</v>
      </c>
      <c r="K38" s="119">
        <f t="shared" si="3"/>
        <v>3790.9555523619147</v>
      </c>
    </row>
    <row r="39" spans="2:11" ht="12.75">
      <c r="B39" s="243" t="s">
        <v>45</v>
      </c>
      <c r="C39" s="302">
        <v>8636.547</v>
      </c>
      <c r="D39" s="126">
        <f t="shared" si="4"/>
        <v>0.5259999999998399</v>
      </c>
      <c r="E39" s="113">
        <f>D39*E16</f>
        <v>3787.1999999988475</v>
      </c>
      <c r="F39" s="302">
        <v>4215.701</v>
      </c>
      <c r="G39" s="126">
        <f t="shared" si="0"/>
        <v>0.16700000000037107</v>
      </c>
      <c r="H39" s="92">
        <f>G39*H16</f>
        <v>1202.4000000026717</v>
      </c>
      <c r="I39" s="165">
        <f t="shared" si="1"/>
        <v>0.31749049429738</v>
      </c>
      <c r="J39" s="126">
        <f t="shared" si="2"/>
        <v>0.9531159719473079</v>
      </c>
      <c r="K39" s="119">
        <f t="shared" si="3"/>
        <v>3973.493374852624</v>
      </c>
    </row>
    <row r="40" spans="2:11" ht="12.75">
      <c r="B40" s="243" t="s">
        <v>46</v>
      </c>
      <c r="C40" s="302">
        <v>8637.079</v>
      </c>
      <c r="D40" s="126">
        <f t="shared" si="4"/>
        <v>0.5319999999992433</v>
      </c>
      <c r="E40" s="113">
        <f>D40*E16</f>
        <v>3830.3999999945518</v>
      </c>
      <c r="F40" s="302">
        <v>4215.867</v>
      </c>
      <c r="G40" s="126">
        <f t="shared" si="0"/>
        <v>0.16600000000016735</v>
      </c>
      <c r="H40" s="92">
        <f>G40*H16</f>
        <v>1195.200000001205</v>
      </c>
      <c r="I40" s="165">
        <f t="shared" si="1"/>
        <v>0.31203007518872833</v>
      </c>
      <c r="J40" s="126">
        <f t="shared" si="2"/>
        <v>0.9546076040781312</v>
      </c>
      <c r="K40" s="119">
        <f t="shared" si="3"/>
        <v>4012.5387474716235</v>
      </c>
    </row>
    <row r="41" spans="2:11" ht="12.75">
      <c r="B41" s="243" t="s">
        <v>47</v>
      </c>
      <c r="C41" s="302">
        <v>8637.594</v>
      </c>
      <c r="D41" s="126">
        <f t="shared" si="4"/>
        <v>0.5149999999994179</v>
      </c>
      <c r="E41" s="113">
        <f>D41*E16</f>
        <v>3707.999999995809</v>
      </c>
      <c r="F41" s="302">
        <v>4216.032</v>
      </c>
      <c r="G41" s="126">
        <f t="shared" si="0"/>
        <v>0.16499999999996362</v>
      </c>
      <c r="H41" s="92">
        <f>G41*H16</f>
        <v>1187.999999999738</v>
      </c>
      <c r="I41" s="165">
        <f>H41/E41</f>
        <v>0.32038834951485456</v>
      </c>
      <c r="J41" s="126">
        <f t="shared" si="2"/>
        <v>0.9523167349246567</v>
      </c>
      <c r="K41" s="119">
        <f t="shared" si="3"/>
        <v>3893.662543155004</v>
      </c>
    </row>
    <row r="42" spans="2:11" ht="12.75">
      <c r="B42" s="243" t="s">
        <v>48</v>
      </c>
      <c r="C42" s="302">
        <v>8638.078</v>
      </c>
      <c r="D42" s="126">
        <f t="shared" si="4"/>
        <v>0.48400000000037835</v>
      </c>
      <c r="E42" s="113">
        <f>D42*E16</f>
        <v>3484.800000002724</v>
      </c>
      <c r="F42" s="302">
        <v>4216.192</v>
      </c>
      <c r="G42" s="126">
        <f t="shared" si="0"/>
        <v>0.15999999999985448</v>
      </c>
      <c r="H42" s="92">
        <f>G42*H16</f>
        <v>1151.9999999989523</v>
      </c>
      <c r="I42" s="165">
        <f t="shared" si="1"/>
        <v>0.3305785123961351</v>
      </c>
      <c r="J42" s="126">
        <f t="shared" si="2"/>
        <v>0.9494650592702222</v>
      </c>
      <c r="K42" s="119">
        <f t="shared" si="3"/>
        <v>3670.277242936366</v>
      </c>
    </row>
    <row r="43" spans="2:11" ht="12.75">
      <c r="B43" s="243" t="s">
        <v>49</v>
      </c>
      <c r="C43" s="302">
        <v>8638.511</v>
      </c>
      <c r="D43" s="126">
        <f t="shared" si="4"/>
        <v>0.4330000000009022</v>
      </c>
      <c r="E43" s="113">
        <f>D43*E16</f>
        <v>3117.600000006496</v>
      </c>
      <c r="F43" s="302">
        <v>4216.342</v>
      </c>
      <c r="G43" s="126">
        <f t="shared" si="0"/>
        <v>0.1499999999996362</v>
      </c>
      <c r="H43" s="92">
        <f>G43*H16</f>
        <v>1079.9999999973807</v>
      </c>
      <c r="I43" s="165">
        <f t="shared" si="1"/>
        <v>0.34642032332407313</v>
      </c>
      <c r="J43" s="126">
        <f t="shared" si="2"/>
        <v>0.9449082126424331</v>
      </c>
      <c r="K43" s="119">
        <f t="shared" si="3"/>
        <v>3299.3680849573066</v>
      </c>
    </row>
    <row r="44" spans="2:11" ht="13.5" thickBot="1">
      <c r="B44" s="247" t="s">
        <v>50</v>
      </c>
      <c r="C44" s="303">
        <v>8638.883</v>
      </c>
      <c r="D44" s="151">
        <f t="shared" si="4"/>
        <v>0.3719999999993888</v>
      </c>
      <c r="E44" s="227">
        <f>D44*E16</f>
        <v>2678.3999999955995</v>
      </c>
      <c r="F44" s="303">
        <v>4216.481</v>
      </c>
      <c r="G44" s="151">
        <f t="shared" si="0"/>
        <v>0.1390000000001237</v>
      </c>
      <c r="H44" s="95">
        <f>G44*H16</f>
        <v>1000.8000000008906</v>
      </c>
      <c r="I44" s="168">
        <f t="shared" si="1"/>
        <v>0.37365591397944103</v>
      </c>
      <c r="J44" s="151">
        <f t="shared" si="2"/>
        <v>0.9367424652551635</v>
      </c>
      <c r="K44" s="121">
        <f t="shared" si="3"/>
        <v>2859.2703964435073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17" t="s">
        <v>53</v>
      </c>
    </row>
    <row r="46" spans="2:11" ht="12.75" customHeight="1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57" t="s">
        <v>63</v>
      </c>
      <c r="C48" s="504">
        <f>SUM(E21:E28)</f>
        <v>17690.40000000241</v>
      </c>
      <c r="D48" s="504"/>
      <c r="E48" s="254">
        <f>SUM(H21:H28)</f>
        <v>7884.0000000018335</v>
      </c>
      <c r="F48" s="256">
        <f>C48/8</f>
        <v>2211.300000000301</v>
      </c>
      <c r="G48" s="16">
        <f>E48/8</f>
        <v>985.5000000002292</v>
      </c>
      <c r="H48" s="501">
        <f>F48/K48</f>
        <v>2420.9621930137164</v>
      </c>
      <c r="I48" s="501"/>
      <c r="J48" s="502"/>
      <c r="K48" s="164">
        <f>COS(ATAN(G48/F48))</f>
        <v>0.9133971634838217</v>
      </c>
    </row>
    <row r="49" spans="2:11" ht="12.75">
      <c r="B49" s="58" t="s">
        <v>60</v>
      </c>
      <c r="C49" s="503">
        <f>SUM(E29:E36)</f>
        <v>25689.59999999497</v>
      </c>
      <c r="D49" s="503"/>
      <c r="E49" s="255">
        <f>SUM(H29:H36)</f>
        <v>9302.400000002672</v>
      </c>
      <c r="F49" s="257">
        <f>C49/8</f>
        <v>3211.1999999993714</v>
      </c>
      <c r="G49" s="14">
        <f>E49/8</f>
        <v>1162.800000000334</v>
      </c>
      <c r="H49" s="505">
        <f>F49/K49</f>
        <v>3415.246591389374</v>
      </c>
      <c r="I49" s="505"/>
      <c r="J49" s="506"/>
      <c r="K49" s="192">
        <f>COS(ATAN(G49/F49))</f>
        <v>0.9402542141746217</v>
      </c>
    </row>
    <row r="50" spans="2:11" ht="12.75">
      <c r="B50" s="59" t="s">
        <v>61</v>
      </c>
      <c r="C50" s="503">
        <f>SUM(E37:E44)</f>
        <v>27503.999999997905</v>
      </c>
      <c r="D50" s="503"/>
      <c r="E50" s="255">
        <f>SUM(H37:H44)</f>
        <v>9201.599999995233</v>
      </c>
      <c r="F50" s="257">
        <f>C50/8</f>
        <v>3437.999999999738</v>
      </c>
      <c r="G50" s="14">
        <f>E50/8</f>
        <v>1150.199999999404</v>
      </c>
      <c r="H50" s="505">
        <f>F50/K50</f>
        <v>3625.3005447820224</v>
      </c>
      <c r="I50" s="505"/>
      <c r="J50" s="506"/>
      <c r="K50" s="192">
        <f>COS(ATAN(G50/F50))</f>
        <v>0.9483351676726858</v>
      </c>
    </row>
    <row r="51" spans="2:11" ht="13.5" thickBot="1">
      <c r="B51" s="60" t="s">
        <v>62</v>
      </c>
      <c r="C51" s="487">
        <f>SUM(E21:E44)</f>
        <v>70883.99999999529</v>
      </c>
      <c r="D51" s="488"/>
      <c r="E51" s="35">
        <f>SUM(H21:H44)</f>
        <v>26387.999999999738</v>
      </c>
      <c r="F51" s="258">
        <f>C51/24</f>
        <v>2953.4999999998035</v>
      </c>
      <c r="G51" s="10">
        <f>E51/24</f>
        <v>1099.499999999989</v>
      </c>
      <c r="H51" s="495">
        <f>F51/K51</f>
        <v>3151.517491621904</v>
      </c>
      <c r="I51" s="495"/>
      <c r="J51" s="496"/>
      <c r="K51" s="194">
        <f>COS(ATAN(G51/F51))</f>
        <v>0.9371675733520387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8373.599999990256</v>
      </c>
      <c r="D64" s="392"/>
      <c r="E64" s="96">
        <f>SUM(H20:H24)</f>
        <v>3902.4000000026717</v>
      </c>
      <c r="F64" s="97">
        <f aca="true" t="shared" si="5" ref="F64:F69">C64/4</f>
        <v>2093.399999997564</v>
      </c>
      <c r="G64" s="98">
        <f aca="true" t="shared" si="6" ref="G64:G69">E64/4</f>
        <v>975.6000000006679</v>
      </c>
      <c r="H64" s="471">
        <f>F64/K64</f>
        <v>2309.571154996335</v>
      </c>
      <c r="I64" s="472"/>
      <c r="J64" s="473"/>
      <c r="K64" s="163">
        <f>COS(ATAN(G64/F64))</f>
        <v>0.9064020372218782</v>
      </c>
    </row>
    <row r="65" spans="2:11" s="99" customFormat="1" ht="12" customHeight="1">
      <c r="B65" s="129" t="s">
        <v>191</v>
      </c>
      <c r="C65" s="396">
        <f>SUM(E25:E28)</f>
        <v>9316.800000012154</v>
      </c>
      <c r="D65" s="388"/>
      <c r="E65" s="100">
        <f>SUM(H25:H28)</f>
        <v>3981.599999999162</v>
      </c>
      <c r="F65" s="97">
        <f t="shared" si="5"/>
        <v>2329.2000000030384</v>
      </c>
      <c r="G65" s="98">
        <f t="shared" si="6"/>
        <v>995.3999999997905</v>
      </c>
      <c r="H65" s="389">
        <f aca="true" t="shared" si="7" ref="H65:H70">F65/K65</f>
        <v>2532.981207986695</v>
      </c>
      <c r="I65" s="389"/>
      <c r="J65" s="390"/>
      <c r="K65" s="163">
        <f aca="true" t="shared" si="8" ref="K65:K70">COS(ATAN(G65/F65))</f>
        <v>0.9195488670262859</v>
      </c>
    </row>
    <row r="66" spans="2:11" s="99" customFormat="1" ht="12" customHeight="1">
      <c r="B66" s="129" t="s">
        <v>192</v>
      </c>
      <c r="C66" s="396">
        <f>SUM(E29:E32)</f>
        <v>12887.99999999319</v>
      </c>
      <c r="D66" s="388"/>
      <c r="E66" s="100">
        <f>SUM(H29:H32)</f>
        <v>4543.200000002253</v>
      </c>
      <c r="F66" s="97">
        <f t="shared" si="5"/>
        <v>3221.9999999982974</v>
      </c>
      <c r="G66" s="98">
        <f t="shared" si="6"/>
        <v>1135.8000000005632</v>
      </c>
      <c r="H66" s="389">
        <f t="shared" si="7"/>
        <v>3416.3321911064663</v>
      </c>
      <c r="I66" s="389"/>
      <c r="J66" s="390"/>
      <c r="K66" s="163">
        <f t="shared" si="8"/>
        <v>0.9431167169240561</v>
      </c>
    </row>
    <row r="67" spans="2:11" s="99" customFormat="1" ht="12" customHeight="1">
      <c r="B67" s="129" t="s">
        <v>193</v>
      </c>
      <c r="C67" s="396">
        <f>SUM(E33:E36)</f>
        <v>12801.600000001781</v>
      </c>
      <c r="D67" s="388"/>
      <c r="E67" s="100">
        <f>SUM(H33:H36)</f>
        <v>4759.200000000419</v>
      </c>
      <c r="F67" s="97">
        <f t="shared" si="5"/>
        <v>3200.4000000004453</v>
      </c>
      <c r="G67" s="98">
        <f t="shared" si="6"/>
        <v>1189.8000000001048</v>
      </c>
      <c r="H67" s="389">
        <f t="shared" si="7"/>
        <v>3414.408323561068</v>
      </c>
      <c r="I67" s="389"/>
      <c r="J67" s="390"/>
      <c r="K67" s="163">
        <f t="shared" si="8"/>
        <v>0.9373219886784303</v>
      </c>
    </row>
    <row r="68" spans="2:11" s="99" customFormat="1" ht="12" customHeight="1">
      <c r="B68" s="129" t="s">
        <v>194</v>
      </c>
      <c r="C68" s="396">
        <f>SUM(E37:E40)</f>
        <v>14515.199999997276</v>
      </c>
      <c r="D68" s="388"/>
      <c r="E68" s="100">
        <f>SUM(H37:H40)</f>
        <v>4780.799999998271</v>
      </c>
      <c r="F68" s="97">
        <f t="shared" si="5"/>
        <v>3628.799999999319</v>
      </c>
      <c r="G68" s="98">
        <f t="shared" si="6"/>
        <v>1195.1999999995678</v>
      </c>
      <c r="H68" s="389">
        <f t="shared" si="7"/>
        <v>3820.561801619498</v>
      </c>
      <c r="I68" s="389"/>
      <c r="J68" s="390"/>
      <c r="K68" s="163">
        <f t="shared" si="8"/>
        <v>0.9498079571598886</v>
      </c>
    </row>
    <row r="69" spans="2:11" s="99" customFormat="1" ht="12" customHeight="1">
      <c r="B69" s="90" t="s">
        <v>195</v>
      </c>
      <c r="C69" s="396">
        <f>SUM(E41:E44)</f>
        <v>12988.800000000629</v>
      </c>
      <c r="D69" s="388"/>
      <c r="E69" s="100">
        <f>SUM(H41:H44)</f>
        <v>4420.799999996962</v>
      </c>
      <c r="F69" s="97">
        <f t="shared" si="5"/>
        <v>3247.200000000157</v>
      </c>
      <c r="G69" s="98">
        <f t="shared" si="6"/>
        <v>1105.1999999992404</v>
      </c>
      <c r="H69" s="389">
        <f t="shared" si="7"/>
        <v>3430.127531156727</v>
      </c>
      <c r="I69" s="389"/>
      <c r="J69" s="390"/>
      <c r="K69" s="163">
        <f t="shared" si="8"/>
        <v>0.9466703411185176</v>
      </c>
    </row>
    <row r="70" spans="2:11" s="273" customFormat="1" ht="15" customHeight="1" thickBot="1">
      <c r="B70" s="268" t="s">
        <v>62</v>
      </c>
      <c r="C70" s="459">
        <f>SUM(C64:D69)</f>
        <v>70883.99999999529</v>
      </c>
      <c r="D70" s="460"/>
      <c r="E70" s="269">
        <f>SUM(E64:E69)</f>
        <v>26387.999999999738</v>
      </c>
      <c r="F70" s="270">
        <f>C70/24</f>
        <v>2953.4999999998035</v>
      </c>
      <c r="G70" s="271">
        <f>E70/24</f>
        <v>1099.499999999989</v>
      </c>
      <c r="H70" s="461">
        <f t="shared" si="7"/>
        <v>3151.517491621904</v>
      </c>
      <c r="I70" s="462"/>
      <c r="J70" s="463"/>
      <c r="K70" s="272">
        <f t="shared" si="8"/>
        <v>0.9371675733520387</v>
      </c>
    </row>
  </sheetData>
  <sheetProtection/>
  <mergeCells count="48">
    <mergeCell ref="C67:D67"/>
    <mergeCell ref="H67:J67"/>
    <mergeCell ref="C70:D70"/>
    <mergeCell ref="H70:J70"/>
    <mergeCell ref="C68:D68"/>
    <mergeCell ref="H68:J68"/>
    <mergeCell ref="C69:D69"/>
    <mergeCell ref="H69:J69"/>
    <mergeCell ref="C64:D64"/>
    <mergeCell ref="H64:J64"/>
    <mergeCell ref="C65:D65"/>
    <mergeCell ref="H65:J65"/>
    <mergeCell ref="C66:D66"/>
    <mergeCell ref="H66:J66"/>
    <mergeCell ref="B60:E60"/>
    <mergeCell ref="F60:J60"/>
    <mergeCell ref="B61:B63"/>
    <mergeCell ref="C61:D63"/>
    <mergeCell ref="E61:E63"/>
    <mergeCell ref="F61:F63"/>
    <mergeCell ref="G61:G63"/>
    <mergeCell ref="H61:J63"/>
    <mergeCell ref="G46:G47"/>
    <mergeCell ref="K60:K63"/>
    <mergeCell ref="K13:K19"/>
    <mergeCell ref="K45:K47"/>
    <mergeCell ref="F57:G57"/>
    <mergeCell ref="H48:J48"/>
    <mergeCell ref="C49:D49"/>
    <mergeCell ref="C50:D50"/>
    <mergeCell ref="C48:D48"/>
    <mergeCell ref="C51:D51"/>
    <mergeCell ref="H49:J49"/>
    <mergeCell ref="H50:J50"/>
    <mergeCell ref="H51:J51"/>
    <mergeCell ref="F55:G55"/>
    <mergeCell ref="B57:D57"/>
    <mergeCell ref="B45:E45"/>
    <mergeCell ref="E46:E47"/>
    <mergeCell ref="B55:D55"/>
    <mergeCell ref="B13:B19"/>
    <mergeCell ref="I13:I19"/>
    <mergeCell ref="J13:J19"/>
    <mergeCell ref="C46:D47"/>
    <mergeCell ref="B46:B47"/>
    <mergeCell ref="H46:J47"/>
    <mergeCell ref="F45:J45"/>
    <mergeCell ref="F46:F47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BH16384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9.421875" style="0" bestFit="1" customWidth="1"/>
    <col min="4" max="4" width="7.57421875" style="0" customWidth="1"/>
    <col min="5" max="5" width="9.28125" style="0" customWidth="1"/>
    <col min="7" max="7" width="8.57421875" style="0" customWidth="1"/>
    <col min="8" max="8" width="10.7109375" style="0" customWidth="1"/>
    <col min="9" max="9" width="6.57421875" style="0" customWidth="1"/>
    <col min="10" max="10" width="7.28125" style="0" customWidth="1"/>
    <col min="11" max="11" width="13.42187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149</v>
      </c>
      <c r="J3" s="511" t="s">
        <v>234</v>
      </c>
      <c r="K3" s="511"/>
    </row>
    <row r="4" spans="2:11" ht="13.5" customHeight="1">
      <c r="B4" t="s">
        <v>126</v>
      </c>
      <c r="H4" t="s">
        <v>146</v>
      </c>
      <c r="K4" s="172">
        <v>15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129</v>
      </c>
      <c r="G9" s="1" t="s">
        <v>269</v>
      </c>
    </row>
    <row r="11" ht="12.75">
      <c r="E11" t="s">
        <v>7</v>
      </c>
    </row>
    <row r="12" ht="13.5" thickBot="1">
      <c r="B12" t="s">
        <v>69</v>
      </c>
    </row>
    <row r="13" spans="2:11" ht="13.5" customHeight="1">
      <c r="B13" s="417" t="s">
        <v>25</v>
      </c>
      <c r="C13" s="17" t="s">
        <v>9</v>
      </c>
      <c r="D13" s="4"/>
      <c r="E13" s="370" t="s">
        <v>254</v>
      </c>
      <c r="F13" s="3" t="s">
        <v>16</v>
      </c>
      <c r="G13" s="4"/>
      <c r="H13" s="370" t="s">
        <v>254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4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1"/>
      <c r="C19" s="259"/>
      <c r="D19" s="11"/>
      <c r="E19" s="21" t="s">
        <v>15</v>
      </c>
      <c r="F19" s="62"/>
      <c r="G19" s="11"/>
      <c r="H19" s="21" t="s">
        <v>15</v>
      </c>
      <c r="I19" s="477"/>
      <c r="J19" s="383"/>
      <c r="K19" s="386"/>
    </row>
    <row r="20" spans="2:11" ht="12.75">
      <c r="B20" s="110" t="s">
        <v>26</v>
      </c>
      <c r="C20" s="301">
        <v>3744.52</v>
      </c>
      <c r="D20" s="166"/>
      <c r="E20" s="128"/>
      <c r="F20" s="301">
        <v>1695.06</v>
      </c>
      <c r="G20" s="166"/>
      <c r="H20" s="85"/>
      <c r="I20" s="185"/>
      <c r="J20" s="185"/>
      <c r="K20" s="237"/>
    </row>
    <row r="21" spans="2:11" ht="12.75">
      <c r="B21" s="243" t="s">
        <v>27</v>
      </c>
      <c r="C21" s="302">
        <v>3744.84</v>
      </c>
      <c r="D21" s="126">
        <f>C21-C20</f>
        <v>0.3200000000001637</v>
      </c>
      <c r="E21" s="117">
        <f>D21*E16</f>
        <v>2304.0000000011787</v>
      </c>
      <c r="F21" s="302">
        <v>1695.21</v>
      </c>
      <c r="G21" s="126">
        <f aca="true" t="shared" si="0" ref="G21:G44">F21-F20</f>
        <v>0.15000000000009095</v>
      </c>
      <c r="H21" s="91">
        <f>G21*H16</f>
        <v>1080.0000000006548</v>
      </c>
      <c r="I21" s="186">
        <f aca="true" t="shared" si="1" ref="I21:I44">H21/E21</f>
        <v>0.4687500000000444</v>
      </c>
      <c r="J21" s="186">
        <f aca="true" t="shared" si="2" ref="J21:J44">COS(ATAN(I21))</f>
        <v>0.905458935958853</v>
      </c>
      <c r="K21" s="119">
        <f aca="true" t="shared" si="3" ref="K21:K44">E21/J21</f>
        <v>2544.5659747797554</v>
      </c>
    </row>
    <row r="22" spans="2:11" ht="12.75">
      <c r="B22" s="243" t="s">
        <v>28</v>
      </c>
      <c r="C22" s="302">
        <v>3745.12</v>
      </c>
      <c r="D22" s="126">
        <f>C22-C21</f>
        <v>0.27999999999974534</v>
      </c>
      <c r="E22" s="117">
        <f>D22*E16</f>
        <v>2015.9999999981665</v>
      </c>
      <c r="F22" s="302">
        <v>1695.35</v>
      </c>
      <c r="G22" s="126">
        <f t="shared" si="0"/>
        <v>0.13999999999987267</v>
      </c>
      <c r="H22" s="91">
        <f>G22*H16</f>
        <v>1007.9999999990832</v>
      </c>
      <c r="I22" s="186">
        <f t="shared" si="1"/>
        <v>0.5</v>
      </c>
      <c r="J22" s="186">
        <f t="shared" si="2"/>
        <v>0.8944271909999159</v>
      </c>
      <c r="K22" s="119">
        <f t="shared" si="3"/>
        <v>2253.956521317738</v>
      </c>
    </row>
    <row r="23" spans="2:11" ht="12.75">
      <c r="B23" s="243" t="s">
        <v>29</v>
      </c>
      <c r="C23" s="302">
        <v>3745.4</v>
      </c>
      <c r="D23" s="126">
        <f aca="true" t="shared" si="4" ref="D23:D44">C23-C22</f>
        <v>0.2800000000002001</v>
      </c>
      <c r="E23" s="117">
        <f>D23*E16</f>
        <v>2016.0000000014406</v>
      </c>
      <c r="F23" s="302">
        <v>1695.49</v>
      </c>
      <c r="G23" s="126">
        <f t="shared" si="0"/>
        <v>0.14000000000010004</v>
      </c>
      <c r="H23" s="91">
        <f>G23*H16</f>
        <v>1008.0000000007203</v>
      </c>
      <c r="I23" s="186">
        <f t="shared" si="1"/>
        <v>0.5</v>
      </c>
      <c r="J23" s="186">
        <f t="shared" si="2"/>
        <v>0.8944271909999159</v>
      </c>
      <c r="K23" s="119">
        <f t="shared" si="3"/>
        <v>2253.9565213213987</v>
      </c>
    </row>
    <row r="24" spans="2:11" ht="12.75">
      <c r="B24" s="243" t="s">
        <v>30</v>
      </c>
      <c r="C24" s="302">
        <v>3745.67</v>
      </c>
      <c r="D24" s="126">
        <f t="shared" si="4"/>
        <v>0.2699999999999818</v>
      </c>
      <c r="E24" s="117">
        <f>D24*E16</f>
        <v>1943.999999999869</v>
      </c>
      <c r="F24" s="302">
        <v>1695.63</v>
      </c>
      <c r="G24" s="126">
        <f t="shared" si="0"/>
        <v>0.14000000000010004</v>
      </c>
      <c r="H24" s="91">
        <f>G24*H16</f>
        <v>1008.0000000007203</v>
      </c>
      <c r="I24" s="186">
        <f t="shared" si="1"/>
        <v>0.5185185185189239</v>
      </c>
      <c r="J24" s="186">
        <f t="shared" si="2"/>
        <v>0.8877545314487822</v>
      </c>
      <c r="K24" s="119">
        <f t="shared" si="3"/>
        <v>2189.7945109075745</v>
      </c>
    </row>
    <row r="25" spans="2:11" ht="12.75">
      <c r="B25" s="243" t="s">
        <v>31</v>
      </c>
      <c r="C25" s="302">
        <v>3745.94</v>
      </c>
      <c r="D25" s="126">
        <f t="shared" si="4"/>
        <v>0.2699999999999818</v>
      </c>
      <c r="E25" s="117">
        <f>D25*E16</f>
        <v>1943.999999999869</v>
      </c>
      <c r="F25" s="302">
        <v>1695.76</v>
      </c>
      <c r="G25" s="126">
        <f t="shared" si="0"/>
        <v>0.12999999999988177</v>
      </c>
      <c r="H25" s="91">
        <f>G25*H16</f>
        <v>935.9999999991487</v>
      </c>
      <c r="I25" s="186">
        <f t="shared" si="1"/>
        <v>0.481481481481076</v>
      </c>
      <c r="J25" s="186">
        <f t="shared" si="2"/>
        <v>0.9010016697592427</v>
      </c>
      <c r="K25" s="119">
        <f t="shared" si="3"/>
        <v>2157.598665182637</v>
      </c>
    </row>
    <row r="26" spans="2:11" ht="12.75">
      <c r="B26" s="243" t="s">
        <v>32</v>
      </c>
      <c r="C26" s="302">
        <v>3746.22</v>
      </c>
      <c r="D26" s="126">
        <f t="shared" si="4"/>
        <v>0.27999999999974534</v>
      </c>
      <c r="E26" s="117">
        <f>D26*E16</f>
        <v>2015.9999999981665</v>
      </c>
      <c r="F26" s="302">
        <v>1695.9</v>
      </c>
      <c r="G26" s="126">
        <f t="shared" si="0"/>
        <v>0.14000000000010004</v>
      </c>
      <c r="H26" s="91">
        <f>G26*H16</f>
        <v>1008.0000000007203</v>
      </c>
      <c r="I26" s="186">
        <f t="shared" si="1"/>
        <v>0.500000000000812</v>
      </c>
      <c r="J26" s="186">
        <f t="shared" si="2"/>
        <v>0.8944271909996253</v>
      </c>
      <c r="K26" s="119">
        <f t="shared" si="3"/>
        <v>2253.95652131847</v>
      </c>
    </row>
    <row r="27" spans="2:11" ht="12.75">
      <c r="B27" s="243" t="s">
        <v>33</v>
      </c>
      <c r="C27" s="302">
        <v>3746.54</v>
      </c>
      <c r="D27" s="126">
        <f t="shared" si="4"/>
        <v>0.3200000000001637</v>
      </c>
      <c r="E27" s="117">
        <f>D27*E16</f>
        <v>2304.0000000011787</v>
      </c>
      <c r="F27" s="302">
        <v>1696.05</v>
      </c>
      <c r="G27" s="126">
        <f t="shared" si="0"/>
        <v>0.14999999999986358</v>
      </c>
      <c r="H27" s="91">
        <f>G27*H16</f>
        <v>1079.9999999990177</v>
      </c>
      <c r="I27" s="186">
        <f t="shared" si="1"/>
        <v>0.46874999999933387</v>
      </c>
      <c r="J27" s="186">
        <f t="shared" si="2"/>
        <v>0.9054589359591002</v>
      </c>
      <c r="K27" s="119">
        <f t="shared" si="3"/>
        <v>2544.5659747790605</v>
      </c>
    </row>
    <row r="28" spans="2:11" ht="12.75">
      <c r="B28" s="243" t="s">
        <v>34</v>
      </c>
      <c r="C28" s="302">
        <v>3746.91</v>
      </c>
      <c r="D28" s="126">
        <f t="shared" si="4"/>
        <v>0.36999999999989086</v>
      </c>
      <c r="E28" s="117">
        <f>D28*E16</f>
        <v>2663.999999999214</v>
      </c>
      <c r="F28" s="302">
        <v>1696.19</v>
      </c>
      <c r="G28" s="126">
        <f t="shared" si="0"/>
        <v>0.14000000000010004</v>
      </c>
      <c r="H28" s="91">
        <f>G28*H16</f>
        <v>1008.0000000007203</v>
      </c>
      <c r="I28" s="186">
        <f t="shared" si="1"/>
        <v>0.37837837837876037</v>
      </c>
      <c r="J28" s="186">
        <f t="shared" si="2"/>
        <v>0.9352862574561652</v>
      </c>
      <c r="K28" s="119">
        <f t="shared" si="3"/>
        <v>2848.3258240582777</v>
      </c>
    </row>
    <row r="29" spans="2:11" ht="12.75">
      <c r="B29" s="243" t="s">
        <v>35</v>
      </c>
      <c r="C29" s="302">
        <v>3747.29</v>
      </c>
      <c r="D29" s="126">
        <f t="shared" si="4"/>
        <v>0.38000000000010914</v>
      </c>
      <c r="E29" s="117">
        <f>D29*E16</f>
        <v>2736.000000000786</v>
      </c>
      <c r="F29" s="302">
        <v>1696.34</v>
      </c>
      <c r="G29" s="126">
        <f t="shared" si="0"/>
        <v>0.14999999999986358</v>
      </c>
      <c r="H29" s="91">
        <f>G29*H16</f>
        <v>1079.9999999990177</v>
      </c>
      <c r="I29" s="186">
        <f t="shared" si="1"/>
        <v>0.39473684210479076</v>
      </c>
      <c r="J29" s="186">
        <f t="shared" si="2"/>
        <v>0.9301552213314729</v>
      </c>
      <c r="K29" s="119">
        <f t="shared" si="3"/>
        <v>2941.444543077802</v>
      </c>
    </row>
    <row r="30" spans="2:11" ht="12.75">
      <c r="B30" s="243" t="s">
        <v>36</v>
      </c>
      <c r="C30" s="302">
        <v>3747.68</v>
      </c>
      <c r="D30" s="126">
        <f t="shared" si="4"/>
        <v>0.38999999999987267</v>
      </c>
      <c r="E30" s="117">
        <f>D30*E16</f>
        <v>2807.9999999990832</v>
      </c>
      <c r="F30" s="302">
        <v>1696.49</v>
      </c>
      <c r="G30" s="126">
        <f t="shared" si="0"/>
        <v>0.15000000000009095</v>
      </c>
      <c r="H30" s="91">
        <f>G30*H16</f>
        <v>1080.0000000006548</v>
      </c>
      <c r="I30" s="186">
        <f t="shared" si="1"/>
        <v>0.3846153846157434</v>
      </c>
      <c r="J30" s="186">
        <f t="shared" si="2"/>
        <v>0.9333456062029474</v>
      </c>
      <c r="K30" s="119">
        <f t="shared" si="3"/>
        <v>3008.531867871149</v>
      </c>
    </row>
    <row r="31" spans="2:11" ht="12.75">
      <c r="B31" s="243" t="s">
        <v>37</v>
      </c>
      <c r="C31" s="302">
        <v>3748.07</v>
      </c>
      <c r="D31" s="126">
        <f t="shared" si="4"/>
        <v>0.3900000000003274</v>
      </c>
      <c r="E31" s="117">
        <f>D31*E16</f>
        <v>2808.0000000023574</v>
      </c>
      <c r="F31" s="302">
        <v>1696.63</v>
      </c>
      <c r="G31" s="126">
        <f t="shared" si="0"/>
        <v>0.14000000000010004</v>
      </c>
      <c r="H31" s="91">
        <f>G31*H16</f>
        <v>1008.0000000007203</v>
      </c>
      <c r="I31" s="186">
        <f t="shared" si="1"/>
        <v>0.3589743589743141</v>
      </c>
      <c r="J31" s="186">
        <f t="shared" si="2"/>
        <v>0.9411946707617208</v>
      </c>
      <c r="K31" s="119">
        <f t="shared" si="3"/>
        <v>2983.4423071369574</v>
      </c>
    </row>
    <row r="32" spans="2:11" ht="12.75">
      <c r="B32" s="243" t="s">
        <v>38</v>
      </c>
      <c r="C32" s="302">
        <v>3748.45</v>
      </c>
      <c r="D32" s="126">
        <f t="shared" si="4"/>
        <v>0.3799999999996544</v>
      </c>
      <c r="E32" s="117">
        <f>D32*E16</f>
        <v>2735.9999999975116</v>
      </c>
      <c r="F32" s="302">
        <v>1696.78</v>
      </c>
      <c r="G32" s="126">
        <f t="shared" si="0"/>
        <v>0.14999999999986358</v>
      </c>
      <c r="H32" s="91">
        <f>G32*H16</f>
        <v>1079.9999999990177</v>
      </c>
      <c r="I32" s="186">
        <f t="shared" si="1"/>
        <v>0.39473684210526316</v>
      </c>
      <c r="J32" s="186">
        <f t="shared" si="2"/>
        <v>0.9301552213313228</v>
      </c>
      <c r="K32" s="119">
        <f t="shared" si="3"/>
        <v>2941.4445430747564</v>
      </c>
    </row>
    <row r="33" spans="2:11" ht="12.75">
      <c r="B33" s="243" t="s">
        <v>39</v>
      </c>
      <c r="C33" s="302">
        <v>3748.82</v>
      </c>
      <c r="D33" s="126">
        <f t="shared" si="4"/>
        <v>0.3700000000003456</v>
      </c>
      <c r="E33" s="117">
        <f>D33*E16</f>
        <v>2664.0000000024884</v>
      </c>
      <c r="F33" s="302">
        <v>1696.93</v>
      </c>
      <c r="G33" s="126">
        <f t="shared" si="0"/>
        <v>0.15000000000009095</v>
      </c>
      <c r="H33" s="91">
        <f>G33*H16</f>
        <v>1080.0000000006548</v>
      </c>
      <c r="I33" s="186">
        <f t="shared" si="1"/>
        <v>0.40540540540527253</v>
      </c>
      <c r="J33" s="186">
        <f t="shared" si="2"/>
        <v>0.9267392682234479</v>
      </c>
      <c r="K33" s="119">
        <f t="shared" si="3"/>
        <v>2874.5949279880588</v>
      </c>
    </row>
    <row r="34" spans="2:11" ht="12.75">
      <c r="B34" s="243" t="s">
        <v>40</v>
      </c>
      <c r="C34" s="302">
        <v>3749.19</v>
      </c>
      <c r="D34" s="126">
        <f t="shared" si="4"/>
        <v>0.36999999999989086</v>
      </c>
      <c r="E34" s="117">
        <f>D34*E16</f>
        <v>2663.999999999214</v>
      </c>
      <c r="F34" s="302">
        <v>1697.08</v>
      </c>
      <c r="G34" s="126">
        <f t="shared" si="0"/>
        <v>0.14999999999986358</v>
      </c>
      <c r="H34" s="91">
        <f>G34*H16</f>
        <v>1079.9999999990177</v>
      </c>
      <c r="I34" s="186">
        <f t="shared" si="1"/>
        <v>0.4054054054051563</v>
      </c>
      <c r="J34" s="186">
        <f t="shared" si="2"/>
        <v>0.9267392682234854</v>
      </c>
      <c r="K34" s="119">
        <f t="shared" si="3"/>
        <v>2874.5949279844094</v>
      </c>
    </row>
    <row r="35" spans="2:11" ht="12.75">
      <c r="B35" s="243" t="s">
        <v>41</v>
      </c>
      <c r="C35" s="302">
        <v>3749.55</v>
      </c>
      <c r="D35" s="126">
        <f t="shared" si="4"/>
        <v>0.36000000000012733</v>
      </c>
      <c r="E35" s="117">
        <f>D35*E16</f>
        <v>2592.0000000009168</v>
      </c>
      <c r="F35" s="302">
        <v>1697.22</v>
      </c>
      <c r="G35" s="126">
        <f t="shared" si="0"/>
        <v>0.14000000000010004</v>
      </c>
      <c r="H35" s="91">
        <f>G35*H16</f>
        <v>1008.0000000007203</v>
      </c>
      <c r="I35" s="186">
        <f t="shared" si="1"/>
        <v>0.3888888888890292</v>
      </c>
      <c r="J35" s="186">
        <f t="shared" si="2"/>
        <v>0.9320046715412518</v>
      </c>
      <c r="K35" s="119">
        <f t="shared" si="3"/>
        <v>2781.1019398803423</v>
      </c>
    </row>
    <row r="36" spans="2:11" ht="12.75">
      <c r="B36" s="243" t="s">
        <v>42</v>
      </c>
      <c r="C36" s="302">
        <v>3749.91</v>
      </c>
      <c r="D36" s="126">
        <f t="shared" si="4"/>
        <v>0.3599999999996726</v>
      </c>
      <c r="E36" s="117">
        <f>D36*E16</f>
        <v>2591.9999999976426</v>
      </c>
      <c r="F36" s="302">
        <v>1697.37</v>
      </c>
      <c r="G36" s="126">
        <f t="shared" si="0"/>
        <v>0.14999999999986358</v>
      </c>
      <c r="H36" s="91">
        <f>G36*H16</f>
        <v>1079.9999999990177</v>
      </c>
      <c r="I36" s="186">
        <f t="shared" si="1"/>
        <v>0.4166666666666667</v>
      </c>
      <c r="J36" s="186">
        <f t="shared" si="2"/>
        <v>0.923076923076923</v>
      </c>
      <c r="K36" s="119">
        <f t="shared" si="3"/>
        <v>2807.999999997446</v>
      </c>
    </row>
    <row r="37" spans="2:11" ht="12.75">
      <c r="B37" s="243" t="s">
        <v>43</v>
      </c>
      <c r="C37" s="302">
        <v>3750.28</v>
      </c>
      <c r="D37" s="126">
        <f t="shared" si="4"/>
        <v>0.3700000000003456</v>
      </c>
      <c r="E37" s="117">
        <f>D37*E16</f>
        <v>2664.0000000024884</v>
      </c>
      <c r="F37" s="302">
        <v>1697.51</v>
      </c>
      <c r="G37" s="126">
        <f t="shared" si="0"/>
        <v>0.14000000000010004</v>
      </c>
      <c r="H37" s="91">
        <f>G37*H16</f>
        <v>1008.0000000007203</v>
      </c>
      <c r="I37" s="186">
        <f t="shared" si="1"/>
        <v>0.37837837837829535</v>
      </c>
      <c r="J37" s="186">
        <f t="shared" si="2"/>
        <v>0.9352862574563092</v>
      </c>
      <c r="K37" s="119">
        <f t="shared" si="3"/>
        <v>2848.32582406134</v>
      </c>
    </row>
    <row r="38" spans="2:11" ht="12.75">
      <c r="B38" s="243" t="s">
        <v>44</v>
      </c>
      <c r="C38" s="302">
        <v>3750.68</v>
      </c>
      <c r="D38" s="126">
        <f t="shared" si="4"/>
        <v>0.3999999999996362</v>
      </c>
      <c r="E38" s="117">
        <f>D38*E16</f>
        <v>2879.9999999973807</v>
      </c>
      <c r="F38" s="302">
        <v>1697.66</v>
      </c>
      <c r="G38" s="126">
        <f t="shared" si="0"/>
        <v>0.15000000000009095</v>
      </c>
      <c r="H38" s="91">
        <f>G38*H16</f>
        <v>1080.0000000006548</v>
      </c>
      <c r="I38" s="186">
        <f t="shared" si="1"/>
        <v>0.37500000000056843</v>
      </c>
      <c r="J38" s="186">
        <f t="shared" si="2"/>
        <v>0.9363291775688696</v>
      </c>
      <c r="K38" s="119">
        <f t="shared" si="3"/>
        <v>3075.8413483120885</v>
      </c>
    </row>
    <row r="39" spans="2:11" ht="12.75">
      <c r="B39" s="243" t="s">
        <v>45</v>
      </c>
      <c r="C39" s="302">
        <v>3751.11</v>
      </c>
      <c r="D39" s="126">
        <f t="shared" si="4"/>
        <v>0.43000000000029104</v>
      </c>
      <c r="E39" s="117">
        <f>D39*E16</f>
        <v>3096.0000000020955</v>
      </c>
      <c r="F39" s="302">
        <v>1697.82</v>
      </c>
      <c r="G39" s="126">
        <f t="shared" si="0"/>
        <v>0.15999999999985448</v>
      </c>
      <c r="H39" s="91">
        <f>G39*H16</f>
        <v>1151.9999999989523</v>
      </c>
      <c r="I39" s="186">
        <f t="shared" si="1"/>
        <v>0.3720930232552237</v>
      </c>
      <c r="J39" s="186">
        <f t="shared" si="2"/>
        <v>0.9372218510577426</v>
      </c>
      <c r="K39" s="119">
        <f t="shared" si="3"/>
        <v>3303.3800871244835</v>
      </c>
    </row>
    <row r="40" spans="2:11" ht="12.75">
      <c r="B40" s="243" t="s">
        <v>46</v>
      </c>
      <c r="C40" s="302">
        <v>3751.56</v>
      </c>
      <c r="D40" s="126">
        <f t="shared" si="4"/>
        <v>0.4499999999998181</v>
      </c>
      <c r="E40" s="117">
        <f>D40*E16</f>
        <v>3239.9999999986903</v>
      </c>
      <c r="F40" s="302">
        <v>1697.97</v>
      </c>
      <c r="G40" s="126">
        <f t="shared" si="0"/>
        <v>0.15000000000009095</v>
      </c>
      <c r="H40" s="91">
        <f>G40*H16</f>
        <v>1080.0000000006548</v>
      </c>
      <c r="I40" s="186">
        <f t="shared" si="1"/>
        <v>0.33333333333367016</v>
      </c>
      <c r="J40" s="186">
        <f t="shared" si="2"/>
        <v>0.948683298050418</v>
      </c>
      <c r="K40" s="119">
        <f t="shared" si="3"/>
        <v>3415.259872980814</v>
      </c>
    </row>
    <row r="41" spans="2:11" ht="12.75">
      <c r="B41" s="243" t="s">
        <v>47</v>
      </c>
      <c r="C41" s="302">
        <v>3752.01</v>
      </c>
      <c r="D41" s="126">
        <f t="shared" si="4"/>
        <v>0.45000000000027285</v>
      </c>
      <c r="E41" s="117">
        <f>D41*E16</f>
        <v>3240.0000000019645</v>
      </c>
      <c r="F41" s="302">
        <v>1698.13</v>
      </c>
      <c r="G41" s="126">
        <f t="shared" si="0"/>
        <v>0.16000000000008185</v>
      </c>
      <c r="H41" s="91">
        <f>G41*H16</f>
        <v>1152.0000000005894</v>
      </c>
      <c r="I41" s="186">
        <f t="shared" si="1"/>
        <v>0.3555555555555219</v>
      </c>
      <c r="J41" s="186">
        <f t="shared" si="2"/>
        <v>0.9422146902791506</v>
      </c>
      <c r="K41" s="119">
        <f t="shared" si="3"/>
        <v>3438.7067336447994</v>
      </c>
    </row>
    <row r="42" spans="2:11" ht="12.75">
      <c r="B42" s="243" t="s">
        <v>48</v>
      </c>
      <c r="C42" s="302">
        <v>3752.45</v>
      </c>
      <c r="D42" s="126">
        <f t="shared" si="4"/>
        <v>0.4399999999995998</v>
      </c>
      <c r="E42" s="117">
        <f>D42*E16</f>
        <v>3167.9999999971187</v>
      </c>
      <c r="F42" s="302">
        <v>1698.29</v>
      </c>
      <c r="G42" s="126">
        <f t="shared" si="0"/>
        <v>0.15999999999985448</v>
      </c>
      <c r="H42" s="91">
        <f>G42*H16</f>
        <v>1151.9999999989523</v>
      </c>
      <c r="I42" s="186">
        <f t="shared" si="1"/>
        <v>0.36363636363636365</v>
      </c>
      <c r="J42" s="186">
        <f t="shared" si="2"/>
        <v>0.9397934234884371</v>
      </c>
      <c r="K42" s="119">
        <f t="shared" si="3"/>
        <v>3370.953574284186</v>
      </c>
    </row>
    <row r="43" spans="2:11" ht="12.75">
      <c r="B43" s="243" t="s">
        <v>49</v>
      </c>
      <c r="C43" s="302">
        <v>3752.86</v>
      </c>
      <c r="D43" s="126">
        <f t="shared" si="4"/>
        <v>0.41000000000030923</v>
      </c>
      <c r="E43" s="117">
        <f>D43*E16</f>
        <v>2952.0000000022264</v>
      </c>
      <c r="F43" s="302">
        <v>1698.44</v>
      </c>
      <c r="G43" s="126">
        <f t="shared" si="0"/>
        <v>0.15000000000009095</v>
      </c>
      <c r="H43" s="91">
        <f>G43*H16</f>
        <v>1080.0000000006548</v>
      </c>
      <c r="I43" s="186">
        <f t="shared" si="1"/>
        <v>0.36585365853653123</v>
      </c>
      <c r="J43" s="186">
        <f t="shared" si="2"/>
        <v>0.9391228521203375</v>
      </c>
      <c r="K43" s="119">
        <f t="shared" si="3"/>
        <v>3143.358713226118</v>
      </c>
    </row>
    <row r="44" spans="2:11" ht="13.5" thickBot="1">
      <c r="B44" s="247" t="s">
        <v>50</v>
      </c>
      <c r="C44" s="303">
        <v>3753.21</v>
      </c>
      <c r="D44" s="151">
        <f t="shared" si="4"/>
        <v>0.34999999999990905</v>
      </c>
      <c r="E44" s="120">
        <f>D44*E16</f>
        <v>2519.999999999345</v>
      </c>
      <c r="F44" s="303">
        <v>1698.59</v>
      </c>
      <c r="G44" s="151">
        <f t="shared" si="0"/>
        <v>0.14999999999986358</v>
      </c>
      <c r="H44" s="94">
        <f>G44*H16</f>
        <v>1079.9999999990177</v>
      </c>
      <c r="I44" s="241">
        <f t="shared" si="1"/>
        <v>0.42857142857115016</v>
      </c>
      <c r="J44" s="241">
        <f t="shared" si="2"/>
        <v>0.9191450300181505</v>
      </c>
      <c r="K44" s="121">
        <f t="shared" si="3"/>
        <v>2741.678318110018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20" t="s">
        <v>53</v>
      </c>
    </row>
    <row r="46" spans="2:11" ht="12.75" customHeight="1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57" t="s">
        <v>63</v>
      </c>
      <c r="C48" s="507">
        <f>SUM(E21:E28)</f>
        <v>17207.999999999083</v>
      </c>
      <c r="D48" s="507"/>
      <c r="E48" s="118">
        <f>SUM(H21:H28)</f>
        <v>8136.000000000786</v>
      </c>
      <c r="F48" s="118">
        <f>C48/8</f>
        <v>2150.9999999998854</v>
      </c>
      <c r="G48" s="85">
        <f>E48/8</f>
        <v>1017.0000000000982</v>
      </c>
      <c r="H48" s="510">
        <f>F48/K48</f>
        <v>2379.3045202326894</v>
      </c>
      <c r="I48" s="510"/>
      <c r="J48" s="510"/>
      <c r="K48" s="133">
        <f>COS(ATAN(G48/F48))</f>
        <v>0.9040456913810779</v>
      </c>
    </row>
    <row r="49" spans="2:11" ht="12.75">
      <c r="B49" s="58" t="s">
        <v>60</v>
      </c>
      <c r="C49" s="509">
        <f>SUM(E29:E36)</f>
        <v>21600</v>
      </c>
      <c r="D49" s="509"/>
      <c r="E49" s="106">
        <f>SUM(H29:H36)</f>
        <v>8495.999999998821</v>
      </c>
      <c r="F49" s="106">
        <f>C49/8</f>
        <v>2700</v>
      </c>
      <c r="G49" s="91">
        <f>E49/8</f>
        <v>1061.9999999998527</v>
      </c>
      <c r="H49" s="389">
        <f>F49/K49</f>
        <v>2901.352098591222</v>
      </c>
      <c r="I49" s="389"/>
      <c r="J49" s="389"/>
      <c r="K49" s="134">
        <f>COS(ATAN(G49/F49))</f>
        <v>0.9306005987039663</v>
      </c>
    </row>
    <row r="50" spans="2:11" ht="12.75">
      <c r="B50" s="59" t="s">
        <v>61</v>
      </c>
      <c r="C50" s="509">
        <f>SUM(E37:E44)</f>
        <v>23760.00000000131</v>
      </c>
      <c r="D50" s="509"/>
      <c r="E50" s="106">
        <f>SUM(H37:H44)</f>
        <v>8784.000000000196</v>
      </c>
      <c r="F50" s="106">
        <f>C50/8</f>
        <v>2970.0000000001637</v>
      </c>
      <c r="G50" s="91">
        <f>E50/8</f>
        <v>1098.0000000000246</v>
      </c>
      <c r="H50" s="389">
        <f>F50/K50</f>
        <v>3166.4655374725025</v>
      </c>
      <c r="I50" s="389"/>
      <c r="J50" s="389"/>
      <c r="K50" s="134">
        <f>COS(ATAN(G50/F50))</f>
        <v>0.9379543105246744</v>
      </c>
    </row>
    <row r="51" spans="2:11" ht="13.5" thickBot="1">
      <c r="B51" s="60" t="s">
        <v>62</v>
      </c>
      <c r="C51" s="508">
        <f>SUM(E21:E44)</f>
        <v>62568.00000000039</v>
      </c>
      <c r="D51" s="508"/>
      <c r="E51" s="107">
        <f>SUM(H21:H44)</f>
        <v>25415.999999999804</v>
      </c>
      <c r="F51" s="107">
        <f>C51/24</f>
        <v>2607.0000000000164</v>
      </c>
      <c r="G51" s="94">
        <f>E51/24</f>
        <v>1058.9999999999918</v>
      </c>
      <c r="H51" s="399">
        <f>F51/K51</f>
        <v>2813.8816606247087</v>
      </c>
      <c r="I51" s="399"/>
      <c r="J51" s="399"/>
      <c r="K51" s="135">
        <f>COS(ATAN(G51/F51))</f>
        <v>0.92647819433218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5" customHeight="1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8280.000000000655</v>
      </c>
      <c r="D64" s="392"/>
      <c r="E64" s="96">
        <f>SUM(H20:H24)</f>
        <v>4104.000000001179</v>
      </c>
      <c r="F64" s="97">
        <f aca="true" t="shared" si="5" ref="F64:F69">C64/4</f>
        <v>2070.0000000001637</v>
      </c>
      <c r="G64" s="98">
        <f aca="true" t="shared" si="6" ref="G64:G69">E64/4</f>
        <v>1026.0000000002947</v>
      </c>
      <c r="H64" s="471">
        <f>F64/K64</f>
        <v>2310.319458430215</v>
      </c>
      <c r="I64" s="472"/>
      <c r="J64" s="473"/>
      <c r="K64" s="163">
        <f>COS(ATAN(G64/F64))</f>
        <v>0.8959799877228491</v>
      </c>
    </row>
    <row r="65" spans="2:11" s="99" customFormat="1" ht="12" customHeight="1">
      <c r="B65" s="129" t="s">
        <v>191</v>
      </c>
      <c r="C65" s="396">
        <f>SUM(E25:E28)</f>
        <v>8927.999999998428</v>
      </c>
      <c r="D65" s="388"/>
      <c r="E65" s="100">
        <f>SUM(H25:H28)</f>
        <v>4031.999999999607</v>
      </c>
      <c r="F65" s="97">
        <f t="shared" si="5"/>
        <v>2231.999999999607</v>
      </c>
      <c r="G65" s="98">
        <f t="shared" si="6"/>
        <v>1007.9999999999018</v>
      </c>
      <c r="H65" s="389">
        <f aca="true" t="shared" si="7" ref="H65:H70">F65/K65</f>
        <v>2449.058594643674</v>
      </c>
      <c r="I65" s="389"/>
      <c r="J65" s="390"/>
      <c r="K65" s="163">
        <f aca="true" t="shared" si="8" ref="K65:K70">COS(ATAN(G65/F65))</f>
        <v>0.9113705996586627</v>
      </c>
    </row>
    <row r="66" spans="2:11" s="99" customFormat="1" ht="12" customHeight="1">
      <c r="B66" s="129" t="s">
        <v>192</v>
      </c>
      <c r="C66" s="396">
        <f>SUM(E29:E32)</f>
        <v>11087.999999999738</v>
      </c>
      <c r="D66" s="388"/>
      <c r="E66" s="100">
        <f>SUM(H29:H32)</f>
        <v>4247.999999999411</v>
      </c>
      <c r="F66" s="97">
        <f t="shared" si="5"/>
        <v>2771.9999999999345</v>
      </c>
      <c r="G66" s="98">
        <f t="shared" si="6"/>
        <v>1061.9999999998527</v>
      </c>
      <c r="H66" s="389">
        <f t="shared" si="7"/>
        <v>2968.4723343833484</v>
      </c>
      <c r="I66" s="389"/>
      <c r="J66" s="390"/>
      <c r="K66" s="163">
        <f t="shared" si="8"/>
        <v>0.9338136548864864</v>
      </c>
    </row>
    <row r="67" spans="2:11" s="99" customFormat="1" ht="12" customHeight="1">
      <c r="B67" s="129" t="s">
        <v>193</v>
      </c>
      <c r="C67" s="396">
        <f>SUM(E33:E36)</f>
        <v>10512.000000000262</v>
      </c>
      <c r="D67" s="388"/>
      <c r="E67" s="100">
        <f>SUM(H33:H36)</f>
        <v>4247.999999999411</v>
      </c>
      <c r="F67" s="97">
        <f t="shared" si="5"/>
        <v>2628.0000000000655</v>
      </c>
      <c r="G67" s="98">
        <f t="shared" si="6"/>
        <v>1061.9999999998527</v>
      </c>
      <c r="H67" s="389">
        <f t="shared" si="7"/>
        <v>2834.4713792875086</v>
      </c>
      <c r="I67" s="389"/>
      <c r="J67" s="390"/>
      <c r="K67" s="163">
        <f t="shared" si="8"/>
        <v>0.9271570068421918</v>
      </c>
    </row>
    <row r="68" spans="2:11" s="99" customFormat="1" ht="12" customHeight="1">
      <c r="B68" s="129" t="s">
        <v>194</v>
      </c>
      <c r="C68" s="396">
        <f>SUM(E37:E40)</f>
        <v>11880.000000000655</v>
      </c>
      <c r="D68" s="388"/>
      <c r="E68" s="100">
        <f>SUM(H37:H40)</f>
        <v>4320.000000000982</v>
      </c>
      <c r="F68" s="97">
        <f t="shared" si="5"/>
        <v>2970.0000000001637</v>
      </c>
      <c r="G68" s="98">
        <f t="shared" si="6"/>
        <v>1080.0000000002456</v>
      </c>
      <c r="H68" s="389">
        <f t="shared" si="7"/>
        <v>3160.2689758945367</v>
      </c>
      <c r="I68" s="389"/>
      <c r="J68" s="390"/>
      <c r="K68" s="163">
        <f t="shared" si="8"/>
        <v>0.9397934234884181</v>
      </c>
    </row>
    <row r="69" spans="2:11" s="99" customFormat="1" ht="12" customHeight="1">
      <c r="B69" s="90" t="s">
        <v>195</v>
      </c>
      <c r="C69" s="396">
        <f>SUM(E41:E44)</f>
        <v>11880.000000000655</v>
      </c>
      <c r="D69" s="388"/>
      <c r="E69" s="100">
        <f>SUM(H41:H44)</f>
        <v>4463.999999999214</v>
      </c>
      <c r="F69" s="97">
        <f t="shared" si="5"/>
        <v>2970.0000000001637</v>
      </c>
      <c r="G69" s="98">
        <f t="shared" si="6"/>
        <v>1115.9999999998035</v>
      </c>
      <c r="H69" s="389">
        <f t="shared" si="7"/>
        <v>3172.7521176418013</v>
      </c>
      <c r="I69" s="389"/>
      <c r="J69" s="390"/>
      <c r="K69" s="163">
        <f t="shared" si="8"/>
        <v>0.9360958215064289</v>
      </c>
    </row>
    <row r="70" spans="2:11" s="273" customFormat="1" ht="17.25" customHeight="1" thickBot="1">
      <c r="B70" s="268" t="s">
        <v>62</v>
      </c>
      <c r="C70" s="459">
        <f>SUM(C64:D69)</f>
        <v>62568.00000000039</v>
      </c>
      <c r="D70" s="460"/>
      <c r="E70" s="269">
        <f>SUM(E64:E69)</f>
        <v>25415.999999999804</v>
      </c>
      <c r="F70" s="270">
        <f>C70/24</f>
        <v>2607.0000000000164</v>
      </c>
      <c r="G70" s="271">
        <f>E70/24</f>
        <v>1058.9999999999918</v>
      </c>
      <c r="H70" s="461">
        <f t="shared" si="7"/>
        <v>2813.8816606247087</v>
      </c>
      <c r="I70" s="462"/>
      <c r="J70" s="463"/>
      <c r="K70" s="272">
        <f t="shared" si="8"/>
        <v>0.92647819433218</v>
      </c>
    </row>
  </sheetData>
  <sheetProtection/>
  <mergeCells count="49">
    <mergeCell ref="C65:D65"/>
    <mergeCell ref="H65:J65"/>
    <mergeCell ref="C66:D66"/>
    <mergeCell ref="H66:J66"/>
    <mergeCell ref="J3:K3"/>
    <mergeCell ref="F61:F63"/>
    <mergeCell ref="G61:G63"/>
    <mergeCell ref="H61:J63"/>
    <mergeCell ref="K60:K63"/>
    <mergeCell ref="G46:G47"/>
    <mergeCell ref="C70:D70"/>
    <mergeCell ref="H70:J70"/>
    <mergeCell ref="C67:D67"/>
    <mergeCell ref="H67:J67"/>
    <mergeCell ref="C68:D68"/>
    <mergeCell ref="H68:J68"/>
    <mergeCell ref="C69:D69"/>
    <mergeCell ref="H69:J69"/>
    <mergeCell ref="C64:D64"/>
    <mergeCell ref="H64:J64"/>
    <mergeCell ref="B60:E60"/>
    <mergeCell ref="F60:J60"/>
    <mergeCell ref="B61:B63"/>
    <mergeCell ref="C61:D63"/>
    <mergeCell ref="E61:E63"/>
    <mergeCell ref="H48:J48"/>
    <mergeCell ref="C49:D49"/>
    <mergeCell ref="K45:K47"/>
    <mergeCell ref="I13:I19"/>
    <mergeCell ref="J13:J19"/>
    <mergeCell ref="K13:K19"/>
    <mergeCell ref="H46:J47"/>
    <mergeCell ref="F45:J45"/>
    <mergeCell ref="F46:F47"/>
    <mergeCell ref="B57:D57"/>
    <mergeCell ref="F57:G57"/>
    <mergeCell ref="B13:B19"/>
    <mergeCell ref="C46:D47"/>
    <mergeCell ref="B46:B47"/>
    <mergeCell ref="B45:E45"/>
    <mergeCell ref="E46:E47"/>
    <mergeCell ref="C48:D48"/>
    <mergeCell ref="C51:D51"/>
    <mergeCell ref="C50:D50"/>
    <mergeCell ref="B55:D55"/>
    <mergeCell ref="F55:G55"/>
    <mergeCell ref="H49:J49"/>
    <mergeCell ref="H50:J50"/>
    <mergeCell ref="H51:J51"/>
  </mergeCells>
  <printOptions/>
  <pageMargins left="0.75" right="0.06" top="1" bottom="1" header="0.5" footer="0.5"/>
  <pageSetup horizontalDpi="360" verticalDpi="36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S16384"/>
    </sheetView>
  </sheetViews>
  <sheetFormatPr defaultColWidth="9.140625" defaultRowHeight="12.75"/>
  <cols>
    <col min="1" max="1" width="1.28515625" style="0" customWidth="1"/>
    <col min="2" max="2" width="6.00390625" style="0" customWidth="1"/>
    <col min="4" max="4" width="7.57421875" style="0" customWidth="1"/>
    <col min="5" max="5" width="9.28125" style="0" customWidth="1"/>
    <col min="7" max="7" width="8.57421875" style="0" customWidth="1"/>
    <col min="8" max="8" width="9.28125" style="0" customWidth="1"/>
    <col min="9" max="9" width="9.8515625" style="0" customWidth="1"/>
    <col min="10" max="10" width="11.00390625" style="0" customWidth="1"/>
    <col min="11" max="11" width="13.14062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149</v>
      </c>
      <c r="J3" s="516" t="s">
        <v>234</v>
      </c>
      <c r="K3" s="516"/>
    </row>
    <row r="4" spans="2:11" ht="13.5" customHeight="1">
      <c r="B4" t="s">
        <v>126</v>
      </c>
      <c r="H4" t="s">
        <v>146</v>
      </c>
      <c r="K4" s="172">
        <v>305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D8" t="s">
        <v>0</v>
      </c>
    </row>
    <row r="9" spans="2:7" ht="12.75">
      <c r="B9" s="2"/>
      <c r="D9" t="s">
        <v>129</v>
      </c>
      <c r="G9" s="1" t="s">
        <v>269</v>
      </c>
    </row>
    <row r="11" ht="12.75">
      <c r="E11" t="s">
        <v>7</v>
      </c>
    </row>
    <row r="12" ht="13.5" thickBot="1">
      <c r="B12" t="s">
        <v>67</v>
      </c>
    </row>
    <row r="13" spans="2:11" ht="13.5" customHeight="1">
      <c r="B13" s="417" t="s">
        <v>25</v>
      </c>
      <c r="C13" s="3" t="s">
        <v>9</v>
      </c>
      <c r="D13" s="4"/>
      <c r="E13" s="371" t="s">
        <v>255</v>
      </c>
      <c r="F13" s="3" t="s">
        <v>16</v>
      </c>
      <c r="G13" s="4"/>
      <c r="H13" s="371" t="s">
        <v>255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6" t="s">
        <v>10</v>
      </c>
      <c r="D14" s="7"/>
      <c r="E14" s="8">
        <v>3</v>
      </c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6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77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7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0"/>
      <c r="E19" s="169" t="s">
        <v>15</v>
      </c>
      <c r="F19" s="10"/>
      <c r="G19" s="10"/>
      <c r="H19" s="169" t="s">
        <v>15</v>
      </c>
      <c r="I19" s="514"/>
      <c r="J19" s="384"/>
      <c r="K19" s="387"/>
    </row>
    <row r="20" spans="2:11" ht="12.75">
      <c r="B20" s="83" t="s">
        <v>26</v>
      </c>
      <c r="C20" s="166">
        <v>5366.452</v>
      </c>
      <c r="D20" s="173"/>
      <c r="E20" s="352"/>
      <c r="F20" s="175">
        <v>2810.033</v>
      </c>
      <c r="G20" s="173"/>
      <c r="H20" s="98"/>
      <c r="I20" s="98"/>
      <c r="J20" s="98"/>
      <c r="K20" s="98"/>
    </row>
    <row r="21" spans="2:11" ht="12.75">
      <c r="B21" s="68" t="s">
        <v>27</v>
      </c>
      <c r="C21" s="126">
        <v>5366.829</v>
      </c>
      <c r="D21" s="126">
        <f>C21-C20</f>
        <v>0.37699999999949796</v>
      </c>
      <c r="E21" s="117">
        <f>D21*E16</f>
        <v>2714.3999999963853</v>
      </c>
      <c r="F21" s="126">
        <v>2810.19</v>
      </c>
      <c r="G21" s="126">
        <f aca="true" t="shared" si="0" ref="G21:G44">F21-F20</f>
        <v>0.1570000000001528</v>
      </c>
      <c r="H21" s="91">
        <f>G21*H16</f>
        <v>1130.4000000011001</v>
      </c>
      <c r="I21" s="126">
        <f aca="true" t="shared" si="1" ref="I21:I44">H21/E21</f>
        <v>0.41644562334313495</v>
      </c>
      <c r="J21" s="126">
        <f aca="true" t="shared" si="2" ref="J21:J44">COS(ATAN(I21))</f>
        <v>0.9231493526194023</v>
      </c>
      <c r="K21" s="117">
        <f aca="true" t="shared" si="3" ref="K21:K44">E21/J21</f>
        <v>2940.369282927378</v>
      </c>
    </row>
    <row r="22" spans="2:11" ht="12.75">
      <c r="B22" s="68" t="s">
        <v>28</v>
      </c>
      <c r="C22" s="126">
        <v>5367.167</v>
      </c>
      <c r="D22" s="126">
        <f>C22-C21</f>
        <v>0.33800000000064756</v>
      </c>
      <c r="E22" s="117">
        <f>D22*E16</f>
        <v>2433.6000000046624</v>
      </c>
      <c r="F22" s="126">
        <v>2810.344</v>
      </c>
      <c r="G22" s="126">
        <f t="shared" si="0"/>
        <v>0.15399999999999636</v>
      </c>
      <c r="H22" s="91">
        <f>G22*H16</f>
        <v>1108.7999999999738</v>
      </c>
      <c r="I22" s="126">
        <f t="shared" si="1"/>
        <v>0.45562130177426424</v>
      </c>
      <c r="J22" s="126">
        <f t="shared" si="2"/>
        <v>0.9099973077045591</v>
      </c>
      <c r="K22" s="117">
        <f t="shared" si="3"/>
        <v>2674.293626366154</v>
      </c>
    </row>
    <row r="23" spans="2:11" ht="12.75">
      <c r="B23" s="68" t="s">
        <v>29</v>
      </c>
      <c r="C23" s="126">
        <v>5367.487</v>
      </c>
      <c r="D23" s="126">
        <f aca="true" t="shared" si="4" ref="D23:D44">C23-C22</f>
        <v>0.31999999999970896</v>
      </c>
      <c r="E23" s="117">
        <f>D23*E16</f>
        <v>2303.9999999979045</v>
      </c>
      <c r="F23" s="126">
        <v>2810.5</v>
      </c>
      <c r="G23" s="126">
        <f t="shared" si="0"/>
        <v>0.15599999999994907</v>
      </c>
      <c r="H23" s="91">
        <f>G23*H16</f>
        <v>1123.1999999996333</v>
      </c>
      <c r="I23" s="126">
        <f t="shared" si="1"/>
        <v>0.4875000000002842</v>
      </c>
      <c r="J23" s="126">
        <f t="shared" si="2"/>
        <v>0.8988764044942814</v>
      </c>
      <c r="K23" s="117">
        <f t="shared" si="3"/>
        <v>2563.1999999979557</v>
      </c>
    </row>
    <row r="24" spans="2:11" ht="12.75">
      <c r="B24" s="68" t="s">
        <v>30</v>
      </c>
      <c r="C24" s="126">
        <v>5367.797</v>
      </c>
      <c r="D24" s="126">
        <f t="shared" si="4"/>
        <v>0.3099999999994907</v>
      </c>
      <c r="E24" s="117">
        <f>D24*E16</f>
        <v>2231.999999996333</v>
      </c>
      <c r="F24" s="126">
        <v>2810.655</v>
      </c>
      <c r="G24" s="126">
        <f t="shared" si="0"/>
        <v>0.1550000000002001</v>
      </c>
      <c r="H24" s="91">
        <f>G24*H16</f>
        <v>1116.0000000014406</v>
      </c>
      <c r="I24" s="126">
        <f t="shared" si="1"/>
        <v>0.5000000000014669</v>
      </c>
      <c r="J24" s="126">
        <f t="shared" si="2"/>
        <v>0.894427190999391</v>
      </c>
      <c r="K24" s="117">
        <f t="shared" si="3"/>
        <v>2495.4518628871297</v>
      </c>
    </row>
    <row r="25" spans="2:11" ht="12.75">
      <c r="B25" s="68" t="s">
        <v>31</v>
      </c>
      <c r="C25" s="126">
        <v>5368.11</v>
      </c>
      <c r="D25" s="126">
        <f t="shared" si="4"/>
        <v>0.31300000000010186</v>
      </c>
      <c r="E25" s="117">
        <f>D25*E16</f>
        <v>2253.6000000007334</v>
      </c>
      <c r="F25" s="126">
        <v>2810.805</v>
      </c>
      <c r="G25" s="126">
        <f t="shared" si="0"/>
        <v>0.1499999999996362</v>
      </c>
      <c r="H25" s="91">
        <f>G25*H16</f>
        <v>1079.9999999973807</v>
      </c>
      <c r="I25" s="126">
        <f t="shared" si="1"/>
        <v>0.47923322683574243</v>
      </c>
      <c r="J25" s="126">
        <f t="shared" si="2"/>
        <v>0.9017926366829006</v>
      </c>
      <c r="K25" s="117">
        <f t="shared" si="3"/>
        <v>2499.0224008595137</v>
      </c>
    </row>
    <row r="26" spans="2:11" ht="12.75">
      <c r="B26" s="68" t="s">
        <v>32</v>
      </c>
      <c r="C26" s="126">
        <v>5368.436</v>
      </c>
      <c r="D26" s="126">
        <f t="shared" si="4"/>
        <v>0.32600000000002183</v>
      </c>
      <c r="E26" s="117">
        <f>D26*E16</f>
        <v>2347.200000000157</v>
      </c>
      <c r="F26" s="126">
        <v>2810.957</v>
      </c>
      <c r="G26" s="126">
        <f t="shared" si="0"/>
        <v>0.15200000000004366</v>
      </c>
      <c r="H26" s="91">
        <f>G26*H16</f>
        <v>1094.4000000003143</v>
      </c>
      <c r="I26" s="126">
        <f t="shared" si="1"/>
        <v>0.4662576687117591</v>
      </c>
      <c r="J26" s="126">
        <f t="shared" si="2"/>
        <v>0.9063251397413219</v>
      </c>
      <c r="K26" s="117">
        <f t="shared" si="3"/>
        <v>2589.799065565015</v>
      </c>
    </row>
    <row r="27" spans="2:11" ht="12.75">
      <c r="B27" s="68" t="s">
        <v>33</v>
      </c>
      <c r="C27" s="126">
        <v>5368.805</v>
      </c>
      <c r="D27" s="126">
        <f t="shared" si="4"/>
        <v>0.36900000000059663</v>
      </c>
      <c r="E27" s="117">
        <f>D27*E16</f>
        <v>2656.8000000042957</v>
      </c>
      <c r="F27" s="126">
        <v>2811.112</v>
      </c>
      <c r="G27" s="126">
        <f t="shared" si="0"/>
        <v>0.1550000000002001</v>
      </c>
      <c r="H27" s="91">
        <f>G27*H16</f>
        <v>1116.0000000014406</v>
      </c>
      <c r="I27" s="126">
        <f t="shared" si="1"/>
        <v>0.4200542005418685</v>
      </c>
      <c r="J27" s="126">
        <f t="shared" si="2"/>
        <v>0.9219642639247122</v>
      </c>
      <c r="K27" s="117">
        <f t="shared" si="3"/>
        <v>2881.673513780845</v>
      </c>
    </row>
    <row r="28" spans="2:11" ht="12.75">
      <c r="B28" s="68" t="s">
        <v>34</v>
      </c>
      <c r="C28" s="126">
        <v>5369.223</v>
      </c>
      <c r="D28" s="126">
        <f t="shared" si="4"/>
        <v>0.4179999999996653</v>
      </c>
      <c r="E28" s="117">
        <f>D28*E16</f>
        <v>3009.59999999759</v>
      </c>
      <c r="F28" s="126">
        <v>2811.281</v>
      </c>
      <c r="G28" s="126">
        <f t="shared" si="0"/>
        <v>0.16899999999986903</v>
      </c>
      <c r="H28" s="91">
        <f>G28*H16</f>
        <v>1216.799999999057</v>
      </c>
      <c r="I28" s="126">
        <f t="shared" si="1"/>
        <v>0.4043062200957042</v>
      </c>
      <c r="J28" s="126">
        <f t="shared" si="2"/>
        <v>0.9270936676879721</v>
      </c>
      <c r="K28" s="117">
        <f t="shared" si="3"/>
        <v>3246.273925592725</v>
      </c>
    </row>
    <row r="29" spans="2:11" ht="12.75">
      <c r="B29" s="68" t="s">
        <v>35</v>
      </c>
      <c r="C29" s="126">
        <v>5369.652</v>
      </c>
      <c r="D29" s="126">
        <f t="shared" si="4"/>
        <v>0.4290000000000873</v>
      </c>
      <c r="E29" s="117">
        <f>D29*E16</f>
        <v>3088.8000000006286</v>
      </c>
      <c r="F29" s="126">
        <v>2811.452</v>
      </c>
      <c r="G29" s="126">
        <f t="shared" si="0"/>
        <v>0.1710000000002765</v>
      </c>
      <c r="H29" s="91">
        <f>G29*H16</f>
        <v>1231.2000000019907</v>
      </c>
      <c r="I29" s="126">
        <f t="shared" si="1"/>
        <v>0.398601398601962</v>
      </c>
      <c r="J29" s="126">
        <f t="shared" si="2"/>
        <v>0.928924013452941</v>
      </c>
      <c r="K29" s="117">
        <f t="shared" si="3"/>
        <v>3325.1374227253805</v>
      </c>
    </row>
    <row r="30" spans="2:11" ht="12.75">
      <c r="B30" s="68" t="s">
        <v>36</v>
      </c>
      <c r="C30" s="126">
        <v>5370.092</v>
      </c>
      <c r="D30" s="126">
        <f t="shared" si="4"/>
        <v>0.4399999999995998</v>
      </c>
      <c r="E30" s="117">
        <f>D30*E16</f>
        <v>3167.9999999971187</v>
      </c>
      <c r="F30" s="126">
        <v>2811.622</v>
      </c>
      <c r="G30" s="126">
        <f t="shared" si="0"/>
        <v>0.169999999999618</v>
      </c>
      <c r="H30" s="91">
        <f>G30*H16</f>
        <v>1223.9999999972497</v>
      </c>
      <c r="I30" s="126">
        <f t="shared" si="1"/>
        <v>0.3863636363631196</v>
      </c>
      <c r="J30" s="126">
        <f t="shared" si="2"/>
        <v>0.9327981344057589</v>
      </c>
      <c r="K30" s="117">
        <f t="shared" si="3"/>
        <v>3396.2332075366985</v>
      </c>
    </row>
    <row r="31" spans="2:11" ht="12.75">
      <c r="B31" s="68" t="s">
        <v>37</v>
      </c>
      <c r="C31" s="126">
        <v>5370.533</v>
      </c>
      <c r="D31" s="126">
        <f t="shared" si="4"/>
        <v>0.44100000000071304</v>
      </c>
      <c r="E31" s="117">
        <f>D31*E16</f>
        <v>3175.200000005134</v>
      </c>
      <c r="F31" s="126">
        <v>2811.796</v>
      </c>
      <c r="G31" s="126">
        <f t="shared" si="0"/>
        <v>0.17399999999997817</v>
      </c>
      <c r="H31" s="91">
        <f>G31*H16</f>
        <v>1252.7999999998428</v>
      </c>
      <c r="I31" s="126">
        <f t="shared" si="1"/>
        <v>0.39455782312856424</v>
      </c>
      <c r="J31" s="126">
        <f t="shared" si="2"/>
        <v>0.930212082312379</v>
      </c>
      <c r="K31" s="117">
        <f t="shared" si="3"/>
        <v>3413.415134441196</v>
      </c>
    </row>
    <row r="32" spans="2:11" ht="12.75">
      <c r="B32" s="68" t="s">
        <v>38</v>
      </c>
      <c r="C32" s="126">
        <v>5370.961</v>
      </c>
      <c r="D32" s="126">
        <f t="shared" si="4"/>
        <v>0.4279999999998836</v>
      </c>
      <c r="E32" s="117">
        <f>D32*E16</f>
        <v>3081.599999999162</v>
      </c>
      <c r="F32" s="126">
        <v>2811.963</v>
      </c>
      <c r="G32" s="126">
        <f t="shared" si="0"/>
        <v>0.16700000000037107</v>
      </c>
      <c r="H32" s="91">
        <f>G32*H16</f>
        <v>1202.4000000026717</v>
      </c>
      <c r="I32" s="126">
        <f t="shared" si="1"/>
        <v>0.3901869158888236</v>
      </c>
      <c r="J32" s="126">
        <f t="shared" si="2"/>
        <v>0.9315955976968782</v>
      </c>
      <c r="K32" s="117">
        <f t="shared" si="3"/>
        <v>3307.87308099952</v>
      </c>
    </row>
    <row r="33" spans="2:11" ht="12.75">
      <c r="B33" s="68" t="s">
        <v>39</v>
      </c>
      <c r="C33" s="126">
        <v>5371.383</v>
      </c>
      <c r="D33" s="126">
        <f t="shared" si="4"/>
        <v>0.4219999999995707</v>
      </c>
      <c r="E33" s="117">
        <f>D33*E16</f>
        <v>3038.399999996909</v>
      </c>
      <c r="F33" s="126">
        <v>2812.134</v>
      </c>
      <c r="G33" s="126">
        <f t="shared" si="0"/>
        <v>0.17099999999982174</v>
      </c>
      <c r="H33" s="91">
        <f>G33*H16</f>
        <v>1231.1999999987165</v>
      </c>
      <c r="I33" s="126">
        <f t="shared" si="1"/>
        <v>0.4052132701421699</v>
      </c>
      <c r="J33" s="126">
        <f t="shared" si="2"/>
        <v>0.926801256556504</v>
      </c>
      <c r="K33" s="117">
        <f t="shared" si="3"/>
        <v>3278.372767087059</v>
      </c>
    </row>
    <row r="34" spans="2:11" ht="12.75">
      <c r="B34" s="68" t="s">
        <v>40</v>
      </c>
      <c r="C34" s="126">
        <v>5371.809</v>
      </c>
      <c r="D34" s="126">
        <f t="shared" si="4"/>
        <v>0.4260000000003856</v>
      </c>
      <c r="E34" s="117">
        <f>D34*E16</f>
        <v>3067.2000000027765</v>
      </c>
      <c r="F34" s="126">
        <v>2812.311</v>
      </c>
      <c r="G34" s="126">
        <f t="shared" si="0"/>
        <v>0.1770000000001346</v>
      </c>
      <c r="H34" s="91">
        <f>G34*H16</f>
        <v>1274.4000000009692</v>
      </c>
      <c r="I34" s="126">
        <f t="shared" si="1"/>
        <v>0.41549295774641876</v>
      </c>
      <c r="J34" s="126">
        <f t="shared" si="2"/>
        <v>0.9234612686728565</v>
      </c>
      <c r="K34" s="117">
        <f t="shared" si="3"/>
        <v>3321.417046987551</v>
      </c>
    </row>
    <row r="35" spans="2:11" ht="12.75">
      <c r="B35" s="68" t="s">
        <v>41</v>
      </c>
      <c r="C35" s="126">
        <v>5372.241</v>
      </c>
      <c r="D35" s="126">
        <f t="shared" si="4"/>
        <v>0.431999999999789</v>
      </c>
      <c r="E35" s="117">
        <f>D35*E16</f>
        <v>3110.399999998481</v>
      </c>
      <c r="F35" s="126">
        <v>2812.497</v>
      </c>
      <c r="G35" s="126">
        <f t="shared" si="0"/>
        <v>0.1859999999996944</v>
      </c>
      <c r="H35" s="91">
        <f>G35*H16</f>
        <v>1339.1999999977998</v>
      </c>
      <c r="I35" s="126">
        <f t="shared" si="1"/>
        <v>0.4305555555550585</v>
      </c>
      <c r="J35" s="126">
        <f t="shared" si="2"/>
        <v>0.9184839101730887</v>
      </c>
      <c r="K35" s="117">
        <f t="shared" si="3"/>
        <v>3386.4501768053015</v>
      </c>
    </row>
    <row r="36" spans="2:11" ht="12.75">
      <c r="B36" s="68" t="s">
        <v>42</v>
      </c>
      <c r="C36" s="126">
        <v>5372.681</v>
      </c>
      <c r="D36" s="126">
        <f t="shared" si="4"/>
        <v>0.4399999999995998</v>
      </c>
      <c r="E36" s="117">
        <f>D36*E16</f>
        <v>3167.9999999971187</v>
      </c>
      <c r="F36" s="126">
        <v>2812.68</v>
      </c>
      <c r="G36" s="126">
        <f t="shared" si="0"/>
        <v>0.18299999999999272</v>
      </c>
      <c r="H36" s="91">
        <f>G36*H16</f>
        <v>1317.5999999999476</v>
      </c>
      <c r="I36" s="126">
        <f t="shared" si="1"/>
        <v>0.41590909090945266</v>
      </c>
      <c r="J36" s="126">
        <f t="shared" si="2"/>
        <v>0.9233250698386816</v>
      </c>
      <c r="K36" s="117">
        <f t="shared" si="3"/>
        <v>3431.0776382911545</v>
      </c>
    </row>
    <row r="37" spans="2:11" ht="12.75">
      <c r="B37" s="68" t="s">
        <v>43</v>
      </c>
      <c r="C37" s="126">
        <v>5373.141</v>
      </c>
      <c r="D37" s="126">
        <f t="shared" si="4"/>
        <v>0.4600000000000364</v>
      </c>
      <c r="E37" s="117">
        <f>D37*E16</f>
        <v>3312.000000000262</v>
      </c>
      <c r="F37" s="126">
        <v>2812.872</v>
      </c>
      <c r="G37" s="126">
        <f t="shared" si="0"/>
        <v>0.19200000000000728</v>
      </c>
      <c r="H37" s="91">
        <f>G37*H16</f>
        <v>1382.4000000000524</v>
      </c>
      <c r="I37" s="126">
        <f t="shared" si="1"/>
        <v>0.4173913043478089</v>
      </c>
      <c r="J37" s="126">
        <f t="shared" si="2"/>
        <v>0.9228393303537546</v>
      </c>
      <c r="K37" s="117">
        <f t="shared" si="3"/>
        <v>3588.9237606839574</v>
      </c>
    </row>
    <row r="38" spans="2:11" ht="12.75">
      <c r="B38" s="68" t="s">
        <v>44</v>
      </c>
      <c r="C38" s="126">
        <v>5373.656</v>
      </c>
      <c r="D38" s="126">
        <f t="shared" si="4"/>
        <v>0.5150000000003274</v>
      </c>
      <c r="E38" s="117">
        <f>D38*E16</f>
        <v>3708.0000000023574</v>
      </c>
      <c r="F38" s="126">
        <v>2813.057</v>
      </c>
      <c r="G38" s="126">
        <f t="shared" si="0"/>
        <v>0.18499999999994543</v>
      </c>
      <c r="H38" s="91">
        <f>G38*H16</f>
        <v>1331.999999999607</v>
      </c>
      <c r="I38" s="126">
        <f t="shared" si="1"/>
        <v>0.35922330097053945</v>
      </c>
      <c r="J38" s="126">
        <f t="shared" si="2"/>
        <v>0.9411201462821</v>
      </c>
      <c r="K38" s="117">
        <f t="shared" si="3"/>
        <v>3939.9857867784795</v>
      </c>
    </row>
    <row r="39" spans="2:11" ht="12.75">
      <c r="B39" s="68" t="s">
        <v>45</v>
      </c>
      <c r="C39" s="126">
        <v>5374.194</v>
      </c>
      <c r="D39" s="126">
        <f t="shared" si="4"/>
        <v>0.5380000000004657</v>
      </c>
      <c r="E39" s="117">
        <f>D39*E16</f>
        <v>3873.6000000033528</v>
      </c>
      <c r="F39" s="126">
        <v>2813.237</v>
      </c>
      <c r="G39" s="126">
        <f t="shared" si="0"/>
        <v>0.18000000000029104</v>
      </c>
      <c r="H39" s="91">
        <f>G39*H16</f>
        <v>1296.0000000020955</v>
      </c>
      <c r="I39" s="126">
        <f t="shared" si="1"/>
        <v>0.3345724907065711</v>
      </c>
      <c r="J39" s="126">
        <f t="shared" si="2"/>
        <v>0.9483301694239235</v>
      </c>
      <c r="K39" s="117">
        <f t="shared" si="3"/>
        <v>4084.65334637242</v>
      </c>
    </row>
    <row r="40" spans="2:11" ht="12.75">
      <c r="B40" s="68" t="s">
        <v>46</v>
      </c>
      <c r="C40" s="126">
        <v>5374.748</v>
      </c>
      <c r="D40" s="126">
        <f t="shared" si="4"/>
        <v>0.5539999999991778</v>
      </c>
      <c r="E40" s="117">
        <f>D40*E16</f>
        <v>3988.7999999940803</v>
      </c>
      <c r="F40" s="126">
        <v>2813.417</v>
      </c>
      <c r="G40" s="126">
        <f t="shared" si="0"/>
        <v>0.1799999999998363</v>
      </c>
      <c r="H40" s="91">
        <f>G40*H16</f>
        <v>1295.9999999988213</v>
      </c>
      <c r="I40" s="126">
        <f t="shared" si="1"/>
        <v>0.32490974729260547</v>
      </c>
      <c r="J40" s="126">
        <f t="shared" si="2"/>
        <v>0.9510592970781279</v>
      </c>
      <c r="K40" s="117">
        <f t="shared" si="3"/>
        <v>4194.060257071865</v>
      </c>
    </row>
    <row r="41" spans="2:11" ht="12.75">
      <c r="B41" s="68" t="s">
        <v>47</v>
      </c>
      <c r="C41" s="126">
        <v>5375.29</v>
      </c>
      <c r="D41" s="126">
        <f t="shared" si="4"/>
        <v>0.5420000000003711</v>
      </c>
      <c r="E41" s="117">
        <f>D41*E16</f>
        <v>3902.4000000026717</v>
      </c>
      <c r="F41" s="126">
        <v>2813.595</v>
      </c>
      <c r="G41" s="126">
        <f t="shared" si="0"/>
        <v>0.17799999999988358</v>
      </c>
      <c r="H41" s="91">
        <f>G41*H16</f>
        <v>1281.5999999991618</v>
      </c>
      <c r="I41" s="126">
        <f t="shared" si="1"/>
        <v>0.3284132841324017</v>
      </c>
      <c r="J41" s="126">
        <f t="shared" si="2"/>
        <v>0.9500762966184705</v>
      </c>
      <c r="K41" s="117">
        <f t="shared" si="3"/>
        <v>4107.459594447486</v>
      </c>
    </row>
    <row r="42" spans="2:11" ht="12.75">
      <c r="B42" s="68" t="s">
        <v>48</v>
      </c>
      <c r="C42" s="126">
        <v>5375.808</v>
      </c>
      <c r="D42" s="126">
        <f t="shared" si="4"/>
        <v>0.5180000000000291</v>
      </c>
      <c r="E42" s="117">
        <f>D42*E16</f>
        <v>3729.6000000002095</v>
      </c>
      <c r="F42" s="126">
        <v>2813.771</v>
      </c>
      <c r="G42" s="126">
        <f t="shared" si="0"/>
        <v>0.17600000000038563</v>
      </c>
      <c r="H42" s="91">
        <f>G42*H16</f>
        <v>1267.2000000027765</v>
      </c>
      <c r="I42" s="126">
        <f t="shared" si="1"/>
        <v>0.3397683397690651</v>
      </c>
      <c r="J42" s="126">
        <f t="shared" si="2"/>
        <v>0.9468395739247603</v>
      </c>
      <c r="K42" s="117">
        <f t="shared" si="3"/>
        <v>3938.998857578991</v>
      </c>
    </row>
    <row r="43" spans="2:11" ht="12.75">
      <c r="B43" s="68" t="s">
        <v>49</v>
      </c>
      <c r="C43" s="126">
        <v>5376.286</v>
      </c>
      <c r="D43" s="126">
        <f t="shared" si="4"/>
        <v>0.4780000000000655</v>
      </c>
      <c r="E43" s="117">
        <f>D43*E16</f>
        <v>3441.6000000004715</v>
      </c>
      <c r="F43" s="126">
        <v>2813.944</v>
      </c>
      <c r="G43" s="126">
        <f t="shared" si="0"/>
        <v>0.17299999999977445</v>
      </c>
      <c r="H43" s="91">
        <f>G43*H16</f>
        <v>1245.599999998376</v>
      </c>
      <c r="I43" s="126">
        <f t="shared" si="1"/>
        <v>0.3619246861919472</v>
      </c>
      <c r="J43" s="126">
        <f t="shared" si="2"/>
        <v>0.9403092700679213</v>
      </c>
      <c r="K43" s="117">
        <f t="shared" si="3"/>
        <v>3660.0723927265703</v>
      </c>
    </row>
    <row r="44" spans="2:11" ht="13.5" thickBot="1">
      <c r="B44" s="69" t="s">
        <v>50</v>
      </c>
      <c r="C44" s="126">
        <v>5376.707</v>
      </c>
      <c r="D44" s="151">
        <f t="shared" si="4"/>
        <v>0.4210000000002765</v>
      </c>
      <c r="E44" s="120">
        <f>D44*E16</f>
        <v>3031.2000000019907</v>
      </c>
      <c r="F44" s="126">
        <v>2814.101</v>
      </c>
      <c r="G44" s="151">
        <f t="shared" si="0"/>
        <v>0.1570000000001528</v>
      </c>
      <c r="H44" s="94">
        <f>G44*H16</f>
        <v>1130.4000000011001</v>
      </c>
      <c r="I44" s="151">
        <f t="shared" si="1"/>
        <v>0.3729216152020183</v>
      </c>
      <c r="J44" s="151">
        <f t="shared" si="2"/>
        <v>0.9369678554769999</v>
      </c>
      <c r="K44" s="120">
        <f t="shared" si="3"/>
        <v>3235.1163193948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17" t="s">
        <v>53</v>
      </c>
    </row>
    <row r="46" spans="2:11" ht="12.75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1"/>
    </row>
    <row r="48" spans="2:11" ht="12.75">
      <c r="B48" s="57" t="s">
        <v>63</v>
      </c>
      <c r="C48" s="504">
        <f>SUM(E21:E28)</f>
        <v>19951.19999999806</v>
      </c>
      <c r="D48" s="504"/>
      <c r="E48" s="22">
        <f>SUM(H21:H28)</f>
        <v>8985.60000000034</v>
      </c>
      <c r="F48" s="22">
        <f>C48/8</f>
        <v>2493.8999999997577</v>
      </c>
      <c r="G48" s="16">
        <f>E48/8</f>
        <v>1123.2000000000426</v>
      </c>
      <c r="H48" s="501">
        <f>F48/K48</f>
        <v>2735.1627830896805</v>
      </c>
      <c r="I48" s="501"/>
      <c r="J48" s="501"/>
      <c r="K48" s="53">
        <f>COS(ATAN(G48/F48))</f>
        <v>0.9117921666009988</v>
      </c>
    </row>
    <row r="49" spans="2:11" ht="12.75">
      <c r="B49" s="58" t="s">
        <v>60</v>
      </c>
      <c r="C49" s="503">
        <f>SUM(E29:E36)</f>
        <v>24897.59999999733</v>
      </c>
      <c r="D49" s="503"/>
      <c r="E49" s="41">
        <f>SUM(H29:H36)</f>
        <v>10072.799999999188</v>
      </c>
      <c r="F49" s="41">
        <f>C49/8</f>
        <v>3112.199999999666</v>
      </c>
      <c r="G49" s="14">
        <f>E49/8</f>
        <v>1259.0999999998985</v>
      </c>
      <c r="H49" s="505">
        <f>F49/K49</f>
        <v>3357.2491194425334</v>
      </c>
      <c r="I49" s="505"/>
      <c r="J49" s="505"/>
      <c r="K49" s="54">
        <f>COS(ATAN(G49/F49))</f>
        <v>0.9270089556286615</v>
      </c>
    </row>
    <row r="50" spans="2:11" ht="12.75">
      <c r="B50" s="59" t="s">
        <v>61</v>
      </c>
      <c r="C50" s="503">
        <f>SUM(E37:E44)</f>
        <v>28987.200000005396</v>
      </c>
      <c r="D50" s="503"/>
      <c r="E50" s="41">
        <f>SUM(H37:H44)</f>
        <v>10231.20000000199</v>
      </c>
      <c r="F50" s="41">
        <f>C50/8</f>
        <v>3623.4000000006745</v>
      </c>
      <c r="G50" s="14">
        <f>E50/8</f>
        <v>1278.9000000002488</v>
      </c>
      <c r="H50" s="505">
        <f>F50/K50</f>
        <v>3842.474823600738</v>
      </c>
      <c r="I50" s="505"/>
      <c r="J50" s="505"/>
      <c r="K50" s="54">
        <f>COS(ATAN(G50/F50))</f>
        <v>0.9429860093670643</v>
      </c>
    </row>
    <row r="51" spans="2:11" ht="13.5" thickBot="1">
      <c r="B51" s="60" t="s">
        <v>62</v>
      </c>
      <c r="C51" s="512">
        <f>SUM(E21:E44)</f>
        <v>73836.00000000079</v>
      </c>
      <c r="D51" s="512"/>
      <c r="E51" s="61">
        <f>SUM(H21:H44)</f>
        <v>29289.60000000152</v>
      </c>
      <c r="F51" s="61">
        <f>C51/24</f>
        <v>3076.5000000000327</v>
      </c>
      <c r="G51" s="62">
        <f>E51/24</f>
        <v>1220.4000000000633</v>
      </c>
      <c r="H51" s="513">
        <f>F51/K51</f>
        <v>3309.717270402467</v>
      </c>
      <c r="I51" s="513"/>
      <c r="J51" s="513"/>
      <c r="K51" s="55">
        <f>COS(ATAN(G51/F51))</f>
        <v>0.9295355913062403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9683.999999995285</v>
      </c>
      <c r="D64" s="392"/>
      <c r="E64" s="96">
        <f>SUM(H20:H24)</f>
        <v>4478.400000002148</v>
      </c>
      <c r="F64" s="97">
        <f aca="true" t="shared" si="5" ref="F64:F69">C64/4</f>
        <v>2420.9999999988213</v>
      </c>
      <c r="G64" s="98">
        <f aca="true" t="shared" si="6" ref="G64:G69">E64/4</f>
        <v>1119.600000000537</v>
      </c>
      <c r="H64" s="471">
        <f>F64/K64</f>
        <v>2667.347963801404</v>
      </c>
      <c r="I64" s="472"/>
      <c r="J64" s="473"/>
      <c r="K64" s="163">
        <f>COS(ATAN(G64/F64))</f>
        <v>0.9076431095058566</v>
      </c>
    </row>
    <row r="65" spans="2:11" s="99" customFormat="1" ht="12" customHeight="1">
      <c r="B65" s="129" t="s">
        <v>191</v>
      </c>
      <c r="C65" s="396">
        <f>SUM(E25:E28)</f>
        <v>10267.200000002777</v>
      </c>
      <c r="D65" s="388"/>
      <c r="E65" s="100">
        <f>SUM(H25:H28)</f>
        <v>4507.199999998193</v>
      </c>
      <c r="F65" s="97">
        <f t="shared" si="5"/>
        <v>2566.800000000694</v>
      </c>
      <c r="G65" s="98">
        <f t="shared" si="6"/>
        <v>1126.7999999995482</v>
      </c>
      <c r="H65" s="389">
        <f aca="true" t="shared" si="7" ref="H65:H70">F65/K65</f>
        <v>2803.2374997496277</v>
      </c>
      <c r="I65" s="389"/>
      <c r="J65" s="390"/>
      <c r="K65" s="163">
        <f aca="true" t="shared" si="8" ref="K65:K70">COS(ATAN(G65/F65))</f>
        <v>0.9156555590562515</v>
      </c>
    </row>
    <row r="66" spans="2:11" s="99" customFormat="1" ht="12" customHeight="1">
      <c r="B66" s="129" t="s">
        <v>192</v>
      </c>
      <c r="C66" s="396">
        <f>SUM(E29:E32)</f>
        <v>12513.600000002043</v>
      </c>
      <c r="D66" s="388"/>
      <c r="E66" s="100">
        <f>SUM(H29:H32)</f>
        <v>4910.400000001755</v>
      </c>
      <c r="F66" s="97">
        <f t="shared" si="5"/>
        <v>3128.4000000005108</v>
      </c>
      <c r="G66" s="98">
        <f t="shared" si="6"/>
        <v>1227.6000000004387</v>
      </c>
      <c r="H66" s="389">
        <f t="shared" si="7"/>
        <v>3360.6380822701326</v>
      </c>
      <c r="I66" s="389"/>
      <c r="J66" s="390"/>
      <c r="K66" s="163">
        <f t="shared" si="8"/>
        <v>0.9308946466164117</v>
      </c>
    </row>
    <row r="67" spans="2:11" s="99" customFormat="1" ht="12" customHeight="1">
      <c r="B67" s="129" t="s">
        <v>193</v>
      </c>
      <c r="C67" s="396">
        <f>SUM(E33:E36)</f>
        <v>12383.999999995285</v>
      </c>
      <c r="D67" s="388"/>
      <c r="E67" s="100">
        <f>SUM(H33:H36)</f>
        <v>5162.399999997433</v>
      </c>
      <c r="F67" s="97">
        <f t="shared" si="5"/>
        <v>3095.9999999988213</v>
      </c>
      <c r="G67" s="98">
        <f t="shared" si="6"/>
        <v>1290.5999999993583</v>
      </c>
      <c r="H67" s="389">
        <f t="shared" si="7"/>
        <v>3354.2308149546066</v>
      </c>
      <c r="I67" s="389"/>
      <c r="J67" s="390"/>
      <c r="K67" s="163">
        <f t="shared" si="8"/>
        <v>0.923013403310088</v>
      </c>
    </row>
    <row r="68" spans="2:11" s="99" customFormat="1" ht="12" customHeight="1">
      <c r="B68" s="129" t="s">
        <v>194</v>
      </c>
      <c r="C68" s="396">
        <f>SUM(E37:E40)</f>
        <v>14882.400000000052</v>
      </c>
      <c r="D68" s="388"/>
      <c r="E68" s="100">
        <f>SUM(H37:H40)</f>
        <v>5306.400000000576</v>
      </c>
      <c r="F68" s="97">
        <f t="shared" si="5"/>
        <v>3720.600000000013</v>
      </c>
      <c r="G68" s="98">
        <f t="shared" si="6"/>
        <v>1326.600000000144</v>
      </c>
      <c r="H68" s="389">
        <f t="shared" si="7"/>
        <v>3950.029356852994</v>
      </c>
      <c r="I68" s="389"/>
      <c r="J68" s="390"/>
      <c r="K68" s="163">
        <f t="shared" si="8"/>
        <v>0.9419170501973766</v>
      </c>
    </row>
    <row r="69" spans="2:11" s="99" customFormat="1" ht="12" customHeight="1">
      <c r="B69" s="90" t="s">
        <v>195</v>
      </c>
      <c r="C69" s="396">
        <f>SUM(E41:E44)</f>
        <v>14104.800000005343</v>
      </c>
      <c r="D69" s="388"/>
      <c r="E69" s="100">
        <f>SUM(H41:H44)</f>
        <v>4924.800000001414</v>
      </c>
      <c r="F69" s="97">
        <f t="shared" si="5"/>
        <v>3526.200000001336</v>
      </c>
      <c r="G69" s="98">
        <f t="shared" si="6"/>
        <v>1231.2000000003536</v>
      </c>
      <c r="H69" s="389">
        <f t="shared" si="7"/>
        <v>3734.961831131651</v>
      </c>
      <c r="I69" s="389"/>
      <c r="J69" s="390"/>
      <c r="K69" s="163">
        <f t="shared" si="8"/>
        <v>0.9441060335904257</v>
      </c>
    </row>
    <row r="70" spans="2:11" s="273" customFormat="1" ht="16.5" customHeight="1" thickBot="1">
      <c r="B70" s="268" t="s">
        <v>62</v>
      </c>
      <c r="C70" s="459">
        <f>SUM(C64:D69)</f>
        <v>73836.00000000079</v>
      </c>
      <c r="D70" s="460"/>
      <c r="E70" s="269">
        <f>SUM(E64:E69)</f>
        <v>29289.60000000152</v>
      </c>
      <c r="F70" s="270">
        <f>C70/24</f>
        <v>3076.5000000000327</v>
      </c>
      <c r="G70" s="271">
        <f>E70/24</f>
        <v>1220.4000000000633</v>
      </c>
      <c r="H70" s="461">
        <f t="shared" si="7"/>
        <v>3309.717270402467</v>
      </c>
      <c r="I70" s="462"/>
      <c r="J70" s="463"/>
      <c r="K70" s="272">
        <f t="shared" si="8"/>
        <v>0.9295355913062403</v>
      </c>
    </row>
  </sheetData>
  <sheetProtection/>
  <mergeCells count="49">
    <mergeCell ref="C70:D70"/>
    <mergeCell ref="H70:J70"/>
    <mergeCell ref="C68:D68"/>
    <mergeCell ref="H68:J68"/>
    <mergeCell ref="C69:D69"/>
    <mergeCell ref="H69:J69"/>
    <mergeCell ref="H67:J67"/>
    <mergeCell ref="C64:D64"/>
    <mergeCell ref="H64:J64"/>
    <mergeCell ref="C65:D65"/>
    <mergeCell ref="H65:J65"/>
    <mergeCell ref="J3:K3"/>
    <mergeCell ref="C66:D66"/>
    <mergeCell ref="H66:J66"/>
    <mergeCell ref="C67:D67"/>
    <mergeCell ref="B60:E60"/>
    <mergeCell ref="F60:J60"/>
    <mergeCell ref="B61:B63"/>
    <mergeCell ref="C61:D63"/>
    <mergeCell ref="E61:E63"/>
    <mergeCell ref="F61:F63"/>
    <mergeCell ref="K45:K47"/>
    <mergeCell ref="K60:K63"/>
    <mergeCell ref="G61:G63"/>
    <mergeCell ref="H61:J63"/>
    <mergeCell ref="J13:J19"/>
    <mergeCell ref="K13:K19"/>
    <mergeCell ref="H46:J47"/>
    <mergeCell ref="F45:J45"/>
    <mergeCell ref="I13:I19"/>
    <mergeCell ref="F46:F47"/>
    <mergeCell ref="G46:G47"/>
    <mergeCell ref="B13:B19"/>
    <mergeCell ref="C46:D47"/>
    <mergeCell ref="B46:B47"/>
    <mergeCell ref="B45:E45"/>
    <mergeCell ref="E46:E47"/>
    <mergeCell ref="C48:D48"/>
    <mergeCell ref="C51:D51"/>
    <mergeCell ref="H49:J49"/>
    <mergeCell ref="H50:J50"/>
    <mergeCell ref="H51:J51"/>
    <mergeCell ref="H48:J48"/>
    <mergeCell ref="C49:D49"/>
    <mergeCell ref="C50:D50"/>
    <mergeCell ref="B55:D55"/>
    <mergeCell ref="F55:G55"/>
    <mergeCell ref="B57:D57"/>
    <mergeCell ref="F57:G57"/>
  </mergeCells>
  <printOptions/>
  <pageMargins left="0.75" right="0.06" top="1" bottom="1" header="0.5" footer="0.5"/>
  <pageSetup horizontalDpi="360" verticalDpi="360" orientation="portrait" paperSize="9" scale="90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AS16384"/>
    </sheetView>
  </sheetViews>
  <sheetFormatPr defaultColWidth="9.140625" defaultRowHeight="12.75"/>
  <cols>
    <col min="1" max="1" width="1.1484375" style="0" customWidth="1"/>
    <col min="2" max="2" width="6.00390625" style="0" customWidth="1"/>
    <col min="4" max="4" width="7.57421875" style="0" customWidth="1"/>
    <col min="5" max="5" width="13.8515625" style="0" customWidth="1"/>
    <col min="7" max="7" width="8.57421875" style="0" customWidth="1"/>
    <col min="8" max="8" width="11.421875" style="0" customWidth="1"/>
    <col min="9" max="9" width="8.57421875" style="0" customWidth="1"/>
    <col min="10" max="10" width="8.421875" style="0" customWidth="1"/>
  </cols>
  <sheetData>
    <row r="2" spans="2:11" ht="13.5" customHeight="1">
      <c r="B2" s="65" t="s">
        <v>196</v>
      </c>
      <c r="G2" t="s">
        <v>145</v>
      </c>
      <c r="K2" s="172">
        <v>47</v>
      </c>
    </row>
    <row r="3" spans="2:11" ht="13.5" customHeight="1">
      <c r="B3" s="64" t="s">
        <v>125</v>
      </c>
      <c r="G3" t="s">
        <v>149</v>
      </c>
      <c r="K3" s="172" t="s">
        <v>235</v>
      </c>
    </row>
    <row r="4" spans="2:11" ht="13.5" customHeight="1">
      <c r="B4" t="s">
        <v>126</v>
      </c>
      <c r="G4" t="s">
        <v>146</v>
      </c>
      <c r="K4" s="172">
        <v>7</v>
      </c>
    </row>
    <row r="5" spans="2:11" ht="13.5" customHeight="1">
      <c r="B5" t="s">
        <v>127</v>
      </c>
      <c r="G5" t="s">
        <v>147</v>
      </c>
      <c r="K5" s="171"/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129</v>
      </c>
      <c r="F9" s="1" t="s">
        <v>269</v>
      </c>
    </row>
    <row r="11" ht="12.75">
      <c r="E11" t="s">
        <v>7</v>
      </c>
    </row>
    <row r="12" spans="2:8" ht="13.5" thickBot="1">
      <c r="B12" t="s">
        <v>152</v>
      </c>
      <c r="E12" s="260"/>
      <c r="H12" s="260"/>
    </row>
    <row r="13" spans="2:11" ht="13.5" customHeight="1">
      <c r="B13" s="417" t="s">
        <v>25</v>
      </c>
      <c r="C13" s="17" t="s">
        <v>9</v>
      </c>
      <c r="D13" s="4"/>
      <c r="E13" s="244" t="s">
        <v>200</v>
      </c>
      <c r="F13" s="3" t="s">
        <v>16</v>
      </c>
      <c r="G13" s="4"/>
      <c r="H13" s="244" t="s">
        <v>200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3600</v>
      </c>
      <c r="F16" s="6" t="s">
        <v>19</v>
      </c>
      <c r="G16" s="7"/>
      <c r="H16" s="32">
        <v>3600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1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6">
        <v>10696.99</v>
      </c>
      <c r="D20" s="166"/>
      <c r="E20" s="319"/>
      <c r="F20" s="166">
        <v>5211.1</v>
      </c>
      <c r="G20" s="166"/>
      <c r="H20" s="85"/>
      <c r="I20" s="85"/>
      <c r="J20" s="85"/>
      <c r="K20" s="85"/>
    </row>
    <row r="21" spans="2:11" ht="12.75">
      <c r="B21" s="90" t="s">
        <v>27</v>
      </c>
      <c r="C21" s="306">
        <v>10697.45</v>
      </c>
      <c r="D21" s="126">
        <f>C21-C20</f>
        <v>0.4600000000009459</v>
      </c>
      <c r="E21" s="117">
        <f>D21*E16</f>
        <v>1656.0000000034051</v>
      </c>
      <c r="F21" s="126">
        <v>5211.23</v>
      </c>
      <c r="G21" s="126">
        <f aca="true" t="shared" si="0" ref="G21:G35">F21-F20</f>
        <v>0.12999999999919964</v>
      </c>
      <c r="H21" s="117">
        <f>G21*H$16</f>
        <v>467.9999999971187</v>
      </c>
      <c r="I21" s="126">
        <f aca="true" t="shared" si="1" ref="I21:I44">H21/E21</f>
        <v>0.2826086956498529</v>
      </c>
      <c r="J21" s="126">
        <f aca="true" t="shared" si="2" ref="J21:J44">COS(ATAN(I21))</f>
        <v>0.9623094031077837</v>
      </c>
      <c r="K21" s="117">
        <f aca="true" t="shared" si="3" ref="K21:K44">E21/J21</f>
        <v>1720.8602499937585</v>
      </c>
    </row>
    <row r="22" spans="2:11" ht="12.75">
      <c r="B22" s="90" t="s">
        <v>28</v>
      </c>
      <c r="C22" s="306">
        <v>10697.91</v>
      </c>
      <c r="D22" s="126">
        <f>C22-C21</f>
        <v>0.4599999999991269</v>
      </c>
      <c r="E22" s="117">
        <f>D22*E16</f>
        <v>1655.9999999968568</v>
      </c>
      <c r="F22" s="126">
        <v>5211.35</v>
      </c>
      <c r="G22" s="126">
        <f t="shared" si="0"/>
        <v>0.12000000000080036</v>
      </c>
      <c r="H22" s="117">
        <f aca="true" t="shared" si="4" ref="H22:H43">G22*H$16</f>
        <v>432.0000000028813</v>
      </c>
      <c r="I22" s="126">
        <f t="shared" si="1"/>
        <v>0.26086956521962634</v>
      </c>
      <c r="J22" s="126">
        <f t="shared" si="2"/>
        <v>0.9676172723963157</v>
      </c>
      <c r="K22" s="117">
        <f t="shared" si="3"/>
        <v>1711.4204626543644</v>
      </c>
    </row>
    <row r="23" spans="2:11" ht="12.75">
      <c r="B23" s="90" t="s">
        <v>29</v>
      </c>
      <c r="C23" s="306">
        <v>10698.37</v>
      </c>
      <c r="D23" s="126">
        <f aca="true" t="shared" si="5" ref="D23:D44">C23-C22</f>
        <v>0.4600000000009459</v>
      </c>
      <c r="E23" s="117">
        <f>D23*E16</f>
        <v>1656.0000000034051</v>
      </c>
      <c r="F23" s="126">
        <v>5211.47</v>
      </c>
      <c r="G23" s="126">
        <f t="shared" si="0"/>
        <v>0.11999999999989086</v>
      </c>
      <c r="H23" s="117">
        <f t="shared" si="4"/>
        <v>431.9999999996071</v>
      </c>
      <c r="I23" s="126">
        <f t="shared" si="1"/>
        <v>0.26086956521661764</v>
      </c>
      <c r="J23" s="126">
        <f t="shared" si="2"/>
        <v>0.9676172723970268</v>
      </c>
      <c r="K23" s="117">
        <f t="shared" si="3"/>
        <v>1711.4204626598744</v>
      </c>
    </row>
    <row r="24" spans="2:11" ht="12.75">
      <c r="B24" s="90" t="s">
        <v>30</v>
      </c>
      <c r="C24" s="306">
        <v>10698.83</v>
      </c>
      <c r="D24" s="126">
        <f t="shared" si="5"/>
        <v>0.4599999999991269</v>
      </c>
      <c r="E24" s="117">
        <f>D24*E16</f>
        <v>1655.9999999968568</v>
      </c>
      <c r="F24" s="126">
        <v>5211.59</v>
      </c>
      <c r="G24" s="126">
        <f t="shared" si="0"/>
        <v>0.11999999999989086</v>
      </c>
      <c r="H24" s="117">
        <f t="shared" si="4"/>
        <v>431.9999999996071</v>
      </c>
      <c r="I24" s="126">
        <f t="shared" si="1"/>
        <v>0.2608695652176492</v>
      </c>
      <c r="J24" s="126">
        <f t="shared" si="2"/>
        <v>0.967617272396783</v>
      </c>
      <c r="K24" s="117">
        <f t="shared" si="3"/>
        <v>1711.420462653538</v>
      </c>
    </row>
    <row r="25" spans="2:11" ht="12.75">
      <c r="B25" s="90" t="s">
        <v>31</v>
      </c>
      <c r="C25" s="306">
        <v>10699.29</v>
      </c>
      <c r="D25" s="126">
        <f t="shared" si="5"/>
        <v>0.4600000000009459</v>
      </c>
      <c r="E25" s="117">
        <f>D25*E16</f>
        <v>1656.0000000034051</v>
      </c>
      <c r="F25" s="126">
        <v>5211.71</v>
      </c>
      <c r="G25" s="126">
        <f t="shared" si="0"/>
        <v>0.11999999999989086</v>
      </c>
      <c r="H25" s="117">
        <f t="shared" si="4"/>
        <v>431.9999999996071</v>
      </c>
      <c r="I25" s="126">
        <f t="shared" si="1"/>
        <v>0.26086956521661764</v>
      </c>
      <c r="J25" s="126">
        <f t="shared" si="2"/>
        <v>0.9676172723970268</v>
      </c>
      <c r="K25" s="117">
        <f t="shared" si="3"/>
        <v>1711.4204626598744</v>
      </c>
    </row>
    <row r="26" spans="2:11" ht="12.75">
      <c r="B26" s="90" t="s">
        <v>32</v>
      </c>
      <c r="C26" s="306">
        <v>10699.78</v>
      </c>
      <c r="D26" s="126">
        <f t="shared" si="5"/>
        <v>0.4899999999997817</v>
      </c>
      <c r="E26" s="117">
        <f>D26*E16</f>
        <v>1763.9999999992142</v>
      </c>
      <c r="F26" s="126">
        <v>5211.85</v>
      </c>
      <c r="G26" s="126">
        <f t="shared" si="0"/>
        <v>0.14000000000032742</v>
      </c>
      <c r="H26" s="117">
        <f t="shared" si="4"/>
        <v>504.0000000011787</v>
      </c>
      <c r="I26" s="126">
        <f t="shared" si="1"/>
        <v>0.2857142857150812</v>
      </c>
      <c r="J26" s="126">
        <f t="shared" si="2"/>
        <v>0.9615239476406211</v>
      </c>
      <c r="K26" s="117">
        <f t="shared" si="3"/>
        <v>1834.587692098259</v>
      </c>
    </row>
    <row r="27" spans="2:11" ht="12.75">
      <c r="B27" s="90" t="s">
        <v>33</v>
      </c>
      <c r="C27" s="306">
        <v>10700.3</v>
      </c>
      <c r="D27" s="126">
        <f t="shared" si="5"/>
        <v>0.5199999999986176</v>
      </c>
      <c r="E27" s="117">
        <f>D27*E16</f>
        <v>1871.9999999950232</v>
      </c>
      <c r="F27" s="126">
        <v>5212</v>
      </c>
      <c r="G27" s="126">
        <f t="shared" si="0"/>
        <v>0.1499999999996362</v>
      </c>
      <c r="H27" s="117">
        <f t="shared" si="4"/>
        <v>539.9999999986903</v>
      </c>
      <c r="I27" s="126">
        <f t="shared" si="1"/>
        <v>0.2884615384616057</v>
      </c>
      <c r="J27" s="126">
        <f t="shared" si="2"/>
        <v>0.9608235911808773</v>
      </c>
      <c r="K27" s="117">
        <f t="shared" si="3"/>
        <v>1948.3285143886676</v>
      </c>
    </row>
    <row r="28" spans="2:11" ht="12.75">
      <c r="B28" s="90" t="s">
        <v>34</v>
      </c>
      <c r="C28" s="306">
        <v>10700.85</v>
      </c>
      <c r="D28" s="126">
        <f t="shared" si="5"/>
        <v>0.5500000000010914</v>
      </c>
      <c r="E28" s="117">
        <f>D28*E16</f>
        <v>1980.000000003929</v>
      </c>
      <c r="F28" s="126">
        <v>5212.16</v>
      </c>
      <c r="G28" s="126">
        <f t="shared" si="0"/>
        <v>0.15999999999985448</v>
      </c>
      <c r="H28" s="117">
        <f t="shared" si="4"/>
        <v>575.9999999994761</v>
      </c>
      <c r="I28" s="126">
        <f t="shared" si="1"/>
        <v>0.29090909090824907</v>
      </c>
      <c r="J28" s="126">
        <f t="shared" si="2"/>
        <v>0.9601952966037922</v>
      </c>
      <c r="K28" s="117">
        <f t="shared" si="3"/>
        <v>2062.0805027968613</v>
      </c>
    </row>
    <row r="29" spans="2:11" ht="12.75">
      <c r="B29" s="90" t="s">
        <v>35</v>
      </c>
      <c r="C29" s="306">
        <v>10701.52</v>
      </c>
      <c r="D29" s="126">
        <f t="shared" si="5"/>
        <v>0.6700000000000728</v>
      </c>
      <c r="E29" s="117">
        <f>D29*E16</f>
        <v>2412.000000000262</v>
      </c>
      <c r="F29" s="126">
        <v>5212.36</v>
      </c>
      <c r="G29" s="126">
        <f t="shared" si="0"/>
        <v>0.1999999999998181</v>
      </c>
      <c r="H29" s="117">
        <f t="shared" si="4"/>
        <v>719.9999999993452</v>
      </c>
      <c r="I29" s="126">
        <f t="shared" si="1"/>
        <v>0.29850746268626327</v>
      </c>
      <c r="J29" s="126">
        <f t="shared" si="2"/>
        <v>0.9582190134013429</v>
      </c>
      <c r="K29" s="117">
        <f t="shared" si="3"/>
        <v>2517.1698393235847</v>
      </c>
    </row>
    <row r="30" spans="2:11" ht="12.75">
      <c r="B30" s="90" t="s">
        <v>36</v>
      </c>
      <c r="C30" s="306">
        <v>10702.2</v>
      </c>
      <c r="D30" s="126">
        <f t="shared" si="5"/>
        <v>0.680000000000291</v>
      </c>
      <c r="E30" s="117">
        <f>D30*E16</f>
        <v>2448.0000000010477</v>
      </c>
      <c r="F30" s="126">
        <v>5212.56</v>
      </c>
      <c r="G30" s="126">
        <f t="shared" si="0"/>
        <v>0.2000000000007276</v>
      </c>
      <c r="H30" s="117">
        <f t="shared" si="4"/>
        <v>720.0000000026193</v>
      </c>
      <c r="I30" s="126">
        <f t="shared" si="1"/>
        <v>0.2941176470597676</v>
      </c>
      <c r="J30" s="126">
        <f t="shared" si="2"/>
        <v>0.9593655015710254</v>
      </c>
      <c r="K30" s="117">
        <f t="shared" si="3"/>
        <v>2551.6865011221307</v>
      </c>
    </row>
    <row r="31" spans="2:11" ht="12.75">
      <c r="B31" s="90" t="s">
        <v>37</v>
      </c>
      <c r="C31" s="306">
        <v>10702.88</v>
      </c>
      <c r="D31" s="126">
        <f t="shared" si="5"/>
        <v>0.679999999998472</v>
      </c>
      <c r="E31" s="117">
        <f>D31*E16</f>
        <v>2447.9999999944994</v>
      </c>
      <c r="F31" s="126">
        <v>5212.76</v>
      </c>
      <c r="G31" s="126">
        <f t="shared" si="0"/>
        <v>0.1999999999998181</v>
      </c>
      <c r="H31" s="117">
        <f>G31*H16</f>
        <v>719.9999999993452</v>
      </c>
      <c r="I31" s="126">
        <f t="shared" si="1"/>
        <v>0.2941176470592169</v>
      </c>
      <c r="J31" s="126">
        <f t="shared" si="2"/>
        <v>0.9593655015711684</v>
      </c>
      <c r="K31" s="117">
        <f t="shared" si="3"/>
        <v>2551.686501114925</v>
      </c>
    </row>
    <row r="32" spans="2:11" ht="12.75">
      <c r="B32" s="90" t="s">
        <v>38</v>
      </c>
      <c r="C32" s="306">
        <v>10703.57</v>
      </c>
      <c r="D32" s="126">
        <f t="shared" si="5"/>
        <v>0.6900000000005093</v>
      </c>
      <c r="E32" s="117">
        <f>D32*E16</f>
        <v>2484.0000000018335</v>
      </c>
      <c r="F32" s="126">
        <v>5212.95</v>
      </c>
      <c r="G32" s="126">
        <f t="shared" si="0"/>
        <v>0.18999999999959982</v>
      </c>
      <c r="H32" s="117">
        <f t="shared" si="4"/>
        <v>683.9999999985594</v>
      </c>
      <c r="I32" s="126">
        <f t="shared" si="1"/>
        <v>0.2753623188397965</v>
      </c>
      <c r="J32" s="126">
        <f t="shared" si="2"/>
        <v>0.9641160297703762</v>
      </c>
      <c r="K32" s="117">
        <f t="shared" si="3"/>
        <v>2576.4533762533215</v>
      </c>
    </row>
    <row r="33" spans="2:11" ht="12.75">
      <c r="B33" s="90" t="s">
        <v>39</v>
      </c>
      <c r="C33" s="306">
        <v>10704.22</v>
      </c>
      <c r="D33" s="126">
        <f t="shared" si="5"/>
        <v>0.6499999999996362</v>
      </c>
      <c r="E33" s="117">
        <f>D33*E16</f>
        <v>2339.9999999986903</v>
      </c>
      <c r="F33" s="126">
        <v>5213.12</v>
      </c>
      <c r="G33" s="126">
        <f t="shared" si="0"/>
        <v>0.17000000000007276</v>
      </c>
      <c r="H33" s="117">
        <f t="shared" si="4"/>
        <v>612.0000000002619</v>
      </c>
      <c r="I33" s="126">
        <f t="shared" si="1"/>
        <v>0.26153846153871985</v>
      </c>
      <c r="J33" s="126">
        <f t="shared" si="2"/>
        <v>0.9674590226810674</v>
      </c>
      <c r="K33" s="117">
        <f t="shared" si="3"/>
        <v>2418.707092641478</v>
      </c>
    </row>
    <row r="34" spans="2:11" ht="12.75">
      <c r="B34" s="90" t="s">
        <v>40</v>
      </c>
      <c r="C34" s="306">
        <v>10704.88</v>
      </c>
      <c r="D34" s="126">
        <f t="shared" si="5"/>
        <v>0.6599999999998545</v>
      </c>
      <c r="E34" s="117">
        <f>D34*E16</f>
        <v>2375.999999999476</v>
      </c>
      <c r="F34" s="126">
        <v>5213.31</v>
      </c>
      <c r="G34" s="126">
        <f t="shared" si="0"/>
        <v>0.19000000000050932</v>
      </c>
      <c r="H34" s="117">
        <f t="shared" si="4"/>
        <v>684.0000000018335</v>
      </c>
      <c r="I34" s="126">
        <f t="shared" si="1"/>
        <v>0.28787878787962307</v>
      </c>
      <c r="J34" s="126">
        <f t="shared" si="2"/>
        <v>0.9609725834415701</v>
      </c>
      <c r="K34" s="117">
        <f t="shared" si="3"/>
        <v>2472.4950960517635</v>
      </c>
    </row>
    <row r="35" spans="2:11" ht="12.75">
      <c r="B35" s="90" t="s">
        <v>41</v>
      </c>
      <c r="C35" s="306">
        <v>10705.55</v>
      </c>
      <c r="D35" s="126">
        <f t="shared" si="5"/>
        <v>0.6700000000000728</v>
      </c>
      <c r="E35" s="117">
        <f>D35*E16</f>
        <v>2412.000000000262</v>
      </c>
      <c r="F35" s="126">
        <v>5213.51</v>
      </c>
      <c r="G35" s="126">
        <f t="shared" si="0"/>
        <v>0.1999999999998181</v>
      </c>
      <c r="H35" s="117">
        <f t="shared" si="4"/>
        <v>719.9999999993452</v>
      </c>
      <c r="I35" s="126">
        <f t="shared" si="1"/>
        <v>0.29850746268626327</v>
      </c>
      <c r="J35" s="126">
        <f t="shared" si="2"/>
        <v>0.9582190134013429</v>
      </c>
      <c r="K35" s="117">
        <f t="shared" si="3"/>
        <v>2517.1698393235847</v>
      </c>
    </row>
    <row r="36" spans="2:11" ht="12.75">
      <c r="B36" s="90" t="s">
        <v>42</v>
      </c>
      <c r="C36" s="306">
        <v>10706.2</v>
      </c>
      <c r="D36" s="126">
        <f t="shared" si="5"/>
        <v>0.6500000000014552</v>
      </c>
      <c r="E36" s="117">
        <f>D36*E16</f>
        <v>2340.0000000052387</v>
      </c>
      <c r="F36" s="126">
        <v>5213.71</v>
      </c>
      <c r="G36" s="126">
        <f aca="true" t="shared" si="6" ref="G36:G44">F36-F35</f>
        <v>0.1999999999998181</v>
      </c>
      <c r="H36" s="117">
        <f t="shared" si="4"/>
        <v>719.9999999993452</v>
      </c>
      <c r="I36" s="126">
        <f t="shared" si="1"/>
        <v>0.307692307691339</v>
      </c>
      <c r="J36" s="126">
        <f t="shared" si="2"/>
        <v>0.9557790087222103</v>
      </c>
      <c r="K36" s="117">
        <f t="shared" si="3"/>
        <v>2448.2646915771943</v>
      </c>
    </row>
    <row r="37" spans="2:11" ht="12.75">
      <c r="B37" s="90" t="s">
        <v>43</v>
      </c>
      <c r="C37" s="306">
        <v>10706.83</v>
      </c>
      <c r="D37" s="126">
        <f t="shared" si="5"/>
        <v>0.6299999999991996</v>
      </c>
      <c r="E37" s="117">
        <f>D37*E16</f>
        <v>2267.9999999971187</v>
      </c>
      <c r="F37" s="126">
        <v>5213.9</v>
      </c>
      <c r="G37" s="126">
        <f t="shared" si="6"/>
        <v>0.18999999999959982</v>
      </c>
      <c r="H37" s="117">
        <f t="shared" si="4"/>
        <v>683.9999999985594</v>
      </c>
      <c r="I37" s="126">
        <f t="shared" si="1"/>
        <v>0.30158730158704955</v>
      </c>
      <c r="J37" s="126">
        <f t="shared" si="2"/>
        <v>0.9574070061994314</v>
      </c>
      <c r="K37" s="117">
        <f t="shared" si="3"/>
        <v>2368.898478192968</v>
      </c>
    </row>
    <row r="38" spans="2:11" ht="12.75">
      <c r="B38" s="90" t="s">
        <v>44</v>
      </c>
      <c r="C38" s="306">
        <v>10707.42</v>
      </c>
      <c r="D38" s="126">
        <f t="shared" si="5"/>
        <v>0.5900000000001455</v>
      </c>
      <c r="E38" s="117">
        <f>D38*E16</f>
        <v>2124.000000000524</v>
      </c>
      <c r="F38" s="126">
        <v>5214.06</v>
      </c>
      <c r="G38" s="126">
        <f t="shared" si="6"/>
        <v>0.16000000000076398</v>
      </c>
      <c r="H38" s="117">
        <f t="shared" si="4"/>
        <v>576.0000000027503</v>
      </c>
      <c r="I38" s="126">
        <f t="shared" si="1"/>
        <v>0.27118644067919406</v>
      </c>
      <c r="J38" s="126">
        <f t="shared" si="2"/>
        <v>0.965140327769674</v>
      </c>
      <c r="K38" s="117">
        <f t="shared" si="3"/>
        <v>2200.7162470444464</v>
      </c>
    </row>
    <row r="39" spans="2:11" ht="12.75">
      <c r="B39" s="90" t="s">
        <v>45</v>
      </c>
      <c r="C39" s="306">
        <v>10708</v>
      </c>
      <c r="D39" s="126">
        <f t="shared" si="5"/>
        <v>0.5799999999999272</v>
      </c>
      <c r="E39" s="117">
        <f>D39*E16</f>
        <v>2087.999999999738</v>
      </c>
      <c r="F39" s="126">
        <v>5214.22</v>
      </c>
      <c r="G39" s="126">
        <f t="shared" si="6"/>
        <v>0.15999999999985448</v>
      </c>
      <c r="H39" s="117">
        <f t="shared" si="4"/>
        <v>575.9999999994761</v>
      </c>
      <c r="I39" s="126">
        <f t="shared" si="1"/>
        <v>0.27586206896530097</v>
      </c>
      <c r="J39" s="126">
        <f t="shared" si="2"/>
        <v>0.9639926182061272</v>
      </c>
      <c r="K39" s="117">
        <f t="shared" si="3"/>
        <v>2165.9916897343587</v>
      </c>
    </row>
    <row r="40" spans="2:11" ht="12.75">
      <c r="B40" s="90" t="s">
        <v>46</v>
      </c>
      <c r="C40" s="306">
        <v>10708.58</v>
      </c>
      <c r="D40" s="126">
        <f t="shared" si="5"/>
        <v>0.5799999999999272</v>
      </c>
      <c r="E40" s="117">
        <f>D40*E16</f>
        <v>2087.999999999738</v>
      </c>
      <c r="F40" s="126">
        <v>5214.38</v>
      </c>
      <c r="G40" s="126">
        <f t="shared" si="6"/>
        <v>0.15999999999985448</v>
      </c>
      <c r="H40" s="117">
        <f t="shared" si="4"/>
        <v>575.9999999994761</v>
      </c>
      <c r="I40" s="126">
        <f t="shared" si="1"/>
        <v>0.27586206896530097</v>
      </c>
      <c r="J40" s="126">
        <f t="shared" si="2"/>
        <v>0.9639926182061272</v>
      </c>
      <c r="K40" s="117">
        <f t="shared" si="3"/>
        <v>2165.9916897343587</v>
      </c>
    </row>
    <row r="41" spans="2:11" ht="12.75">
      <c r="B41" s="90" t="s">
        <v>47</v>
      </c>
      <c r="C41" s="306">
        <v>10709.11</v>
      </c>
      <c r="D41" s="126">
        <f t="shared" si="5"/>
        <v>0.5300000000006548</v>
      </c>
      <c r="E41" s="117">
        <f>D41*E16</f>
        <v>1908.0000000023574</v>
      </c>
      <c r="F41" s="126">
        <v>5214.52</v>
      </c>
      <c r="G41" s="126">
        <f t="shared" si="6"/>
        <v>0.14000000000032742</v>
      </c>
      <c r="H41" s="117">
        <f t="shared" si="4"/>
        <v>504.0000000011787</v>
      </c>
      <c r="I41" s="126">
        <f t="shared" si="1"/>
        <v>0.2641509433965178</v>
      </c>
      <c r="J41" s="126">
        <f t="shared" si="2"/>
        <v>0.9668378221686952</v>
      </c>
      <c r="K41" s="117">
        <f t="shared" si="3"/>
        <v>1973.4436906104474</v>
      </c>
    </row>
    <row r="42" spans="2:11" ht="12.75">
      <c r="B42" s="90" t="s">
        <v>48</v>
      </c>
      <c r="C42" s="306">
        <v>10709.62</v>
      </c>
      <c r="D42" s="126">
        <f t="shared" si="5"/>
        <v>0.5100000000002183</v>
      </c>
      <c r="E42" s="117">
        <f>D42*E16</f>
        <v>1836.0000000007858</v>
      </c>
      <c r="F42" s="126">
        <v>5214.67</v>
      </c>
      <c r="G42" s="126">
        <f t="shared" si="6"/>
        <v>0.1499999999996362</v>
      </c>
      <c r="H42" s="117">
        <f t="shared" si="4"/>
        <v>539.9999999986903</v>
      </c>
      <c r="I42" s="126">
        <f t="shared" si="1"/>
        <v>0.2941176470579843</v>
      </c>
      <c r="J42" s="126">
        <f t="shared" si="2"/>
        <v>0.9593655015714885</v>
      </c>
      <c r="K42" s="117">
        <f t="shared" si="3"/>
        <v>1913.7648758406742</v>
      </c>
    </row>
    <row r="43" spans="2:11" ht="12.75">
      <c r="B43" s="90" t="s">
        <v>49</v>
      </c>
      <c r="C43" s="306">
        <v>10710.12</v>
      </c>
      <c r="D43" s="126">
        <f t="shared" si="5"/>
        <v>0.5</v>
      </c>
      <c r="E43" s="117">
        <f>D43*E16</f>
        <v>1800</v>
      </c>
      <c r="F43" s="126">
        <v>5214.8</v>
      </c>
      <c r="G43" s="126">
        <f t="shared" si="6"/>
        <v>0.13000000000010914</v>
      </c>
      <c r="H43" s="117">
        <f t="shared" si="4"/>
        <v>468.0000000003929</v>
      </c>
      <c r="I43" s="126">
        <f t="shared" si="1"/>
        <v>0.2600000000002183</v>
      </c>
      <c r="J43" s="126">
        <f t="shared" si="2"/>
        <v>0.9678225067882206</v>
      </c>
      <c r="K43" s="117">
        <f t="shared" si="3"/>
        <v>1859.8451548449855</v>
      </c>
    </row>
    <row r="44" spans="2:11" ht="13.5" thickBot="1">
      <c r="B44" s="93" t="s">
        <v>50</v>
      </c>
      <c r="C44" s="342">
        <v>10710.61</v>
      </c>
      <c r="D44" s="151">
        <f t="shared" si="5"/>
        <v>0.4899999999997817</v>
      </c>
      <c r="E44" s="120">
        <f>D44*E16</f>
        <v>1763.9999999992142</v>
      </c>
      <c r="F44" s="307">
        <v>5214.93</v>
      </c>
      <c r="G44" s="151">
        <f t="shared" si="6"/>
        <v>0.13000000000010914</v>
      </c>
      <c r="H44" s="120">
        <f>G44*H16</f>
        <v>468.0000000003929</v>
      </c>
      <c r="I44" s="151">
        <f t="shared" si="1"/>
        <v>0.2653061224493205</v>
      </c>
      <c r="J44" s="151">
        <f t="shared" si="2"/>
        <v>0.9665615578616961</v>
      </c>
      <c r="K44" s="120">
        <f t="shared" si="3"/>
        <v>1825.026027211008</v>
      </c>
    </row>
    <row r="45" spans="2:11" ht="16.5" customHeight="1">
      <c r="B45" s="415" t="s">
        <v>51</v>
      </c>
      <c r="C45" s="497"/>
      <c r="D45" s="497"/>
      <c r="E45" s="500"/>
      <c r="F45" s="425" t="s">
        <v>52</v>
      </c>
      <c r="G45" s="425"/>
      <c r="H45" s="425"/>
      <c r="I45" s="425"/>
      <c r="J45" s="451"/>
      <c r="K45" s="417" t="s">
        <v>53</v>
      </c>
    </row>
    <row r="46" spans="2:11" ht="12.75" customHeight="1">
      <c r="B46" s="430" t="s">
        <v>58</v>
      </c>
      <c r="C46" s="436" t="s">
        <v>54</v>
      </c>
      <c r="D46" s="437"/>
      <c r="E46" s="481" t="s">
        <v>55</v>
      </c>
      <c r="F46" s="478" t="s">
        <v>56</v>
      </c>
      <c r="G46" s="428" t="s">
        <v>59</v>
      </c>
      <c r="H46" s="422" t="s">
        <v>57</v>
      </c>
      <c r="I46" s="442"/>
      <c r="J46" s="443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1"/>
    </row>
    <row r="48" spans="2:11" ht="12.75">
      <c r="B48" s="127" t="s">
        <v>63</v>
      </c>
      <c r="C48" s="510">
        <f>SUM(E21:E28)</f>
        <v>13896.000000002095</v>
      </c>
      <c r="D48" s="510"/>
      <c r="E48" s="128">
        <f>SUM(H21:H28)</f>
        <v>3815.9999999981665</v>
      </c>
      <c r="F48" s="128">
        <f>C48/8</f>
        <v>1737.000000000262</v>
      </c>
      <c r="G48" s="146">
        <f>E48/8</f>
        <v>476.9999999997708</v>
      </c>
      <c r="H48" s="510">
        <f>F48/K48</f>
        <v>1801.3045272803517</v>
      </c>
      <c r="I48" s="510"/>
      <c r="J48" s="510"/>
      <c r="K48" s="133">
        <f>COS(ATAN(G48/F48))</f>
        <v>0.9643011349240441</v>
      </c>
    </row>
    <row r="49" spans="2:11" ht="12.75">
      <c r="B49" s="129" t="s">
        <v>60</v>
      </c>
      <c r="C49" s="389">
        <f>SUM(E29:E36)</f>
        <v>19260.00000000131</v>
      </c>
      <c r="D49" s="389"/>
      <c r="E49" s="130">
        <f>SUM(H29:H36)</f>
        <v>5580.000000000655</v>
      </c>
      <c r="F49" s="130">
        <f>C49/8</f>
        <v>2407.5000000001637</v>
      </c>
      <c r="G49" s="117">
        <f>E49/8</f>
        <v>697.5000000000819</v>
      </c>
      <c r="H49" s="389">
        <f>F49/K49</f>
        <v>2506.504039494232</v>
      </c>
      <c r="I49" s="389"/>
      <c r="J49" s="389"/>
      <c r="K49" s="134">
        <f>COS(ATAN(G49/F49))</f>
        <v>0.9605011450474081</v>
      </c>
    </row>
    <row r="50" spans="2:11" ht="12.75">
      <c r="B50" s="90" t="s">
        <v>61</v>
      </c>
      <c r="C50" s="389">
        <f>SUM(E37:E44)</f>
        <v>15875.999999999476</v>
      </c>
      <c r="D50" s="389"/>
      <c r="E50" s="130">
        <f>SUM(H37:H44)</f>
        <v>4392.000000000917</v>
      </c>
      <c r="F50" s="130">
        <f>C50/8</f>
        <v>1984.4999999999345</v>
      </c>
      <c r="G50" s="117">
        <f>E50/8</f>
        <v>549.0000000001146</v>
      </c>
      <c r="H50" s="389">
        <f>F50/K50</f>
        <v>2059.0389141538503</v>
      </c>
      <c r="I50" s="389"/>
      <c r="J50" s="389"/>
      <c r="K50" s="134">
        <f>COS(ATAN(G50/F50))</f>
        <v>0.9637991717196142</v>
      </c>
    </row>
    <row r="51" spans="2:11" ht="13.5" thickBot="1">
      <c r="B51" s="93" t="s">
        <v>62</v>
      </c>
      <c r="C51" s="399">
        <f>SUM(E21:E44)</f>
        <v>49032.00000000288</v>
      </c>
      <c r="D51" s="399"/>
      <c r="E51" s="131">
        <f>SUM(H21:H44)</f>
        <v>13787.999999999738</v>
      </c>
      <c r="F51" s="131">
        <f>C51/24</f>
        <v>2043.00000000012</v>
      </c>
      <c r="G51" s="120">
        <f>E51/24</f>
        <v>574.4999999999891</v>
      </c>
      <c r="H51" s="399">
        <f>F51/K51</f>
        <v>2122.239206592998</v>
      </c>
      <c r="I51" s="399"/>
      <c r="J51" s="399"/>
      <c r="K51" s="135">
        <f>COS(ATAN(G51/F51))</f>
        <v>0.9626624527778435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6624.000000000524</v>
      </c>
      <c r="D64" s="392"/>
      <c r="E64" s="96">
        <f>SUM(H20:H24)</f>
        <v>1763.9999999992142</v>
      </c>
      <c r="F64" s="97">
        <f aca="true" t="shared" si="7" ref="F64:F69">C64/4</f>
        <v>1656.000000000131</v>
      </c>
      <c r="G64" s="98">
        <f aca="true" t="shared" si="8" ref="G64:G69">E64/4</f>
        <v>440.99999999980355</v>
      </c>
      <c r="H64" s="471">
        <f>F64/K64</f>
        <v>1713.7143869385764</v>
      </c>
      <c r="I64" s="472"/>
      <c r="J64" s="473"/>
      <c r="K64" s="163">
        <f>COS(ATAN(G64/F64))</f>
        <v>0.9663220502912695</v>
      </c>
    </row>
    <row r="65" spans="2:11" s="99" customFormat="1" ht="12" customHeight="1">
      <c r="B65" s="129" t="s">
        <v>191</v>
      </c>
      <c r="C65" s="396">
        <f>SUM(E25:E28)</f>
        <v>7272.000000001572</v>
      </c>
      <c r="D65" s="388"/>
      <c r="E65" s="100">
        <f>SUM(H25:H28)</f>
        <v>2051.9999999989523</v>
      </c>
      <c r="F65" s="97">
        <f t="shared" si="7"/>
        <v>1818.000000000393</v>
      </c>
      <c r="G65" s="98">
        <f t="shared" si="8"/>
        <v>512.9999999997381</v>
      </c>
      <c r="H65" s="389">
        <f aca="true" t="shared" si="9" ref="H65:H70">F65/K65</f>
        <v>1888.9925886570227</v>
      </c>
      <c r="I65" s="389"/>
      <c r="J65" s="390"/>
      <c r="K65" s="163">
        <f aca="true" t="shared" si="10" ref="K65:K70">COS(ATAN(G65/F65))</f>
        <v>0.9624177516190776</v>
      </c>
    </row>
    <row r="66" spans="2:11" s="99" customFormat="1" ht="12" customHeight="1">
      <c r="B66" s="129" t="s">
        <v>192</v>
      </c>
      <c r="C66" s="396">
        <f>SUM(E29:E32)</f>
        <v>9791.999999997643</v>
      </c>
      <c r="D66" s="388"/>
      <c r="E66" s="100">
        <f>SUM(H29:H32)</f>
        <v>2843.999999999869</v>
      </c>
      <c r="F66" s="97">
        <f t="shared" si="7"/>
        <v>2447.9999999994106</v>
      </c>
      <c r="G66" s="98">
        <f t="shared" si="8"/>
        <v>710.9999999999673</v>
      </c>
      <c r="H66" s="389">
        <f t="shared" si="9"/>
        <v>2549.1616268877633</v>
      </c>
      <c r="I66" s="389"/>
      <c r="J66" s="390"/>
      <c r="K66" s="163">
        <f t="shared" si="10"/>
        <v>0.9603157266211246</v>
      </c>
    </row>
    <row r="67" spans="2:11" s="99" customFormat="1" ht="12" customHeight="1">
      <c r="B67" s="129" t="s">
        <v>193</v>
      </c>
      <c r="C67" s="396">
        <f>SUM(E33:E36)</f>
        <v>9468.000000003667</v>
      </c>
      <c r="D67" s="388"/>
      <c r="E67" s="100">
        <f>SUM(H33:H36)</f>
        <v>2736.000000000786</v>
      </c>
      <c r="F67" s="97">
        <f t="shared" si="7"/>
        <v>2367.0000000009168</v>
      </c>
      <c r="G67" s="98">
        <f t="shared" si="8"/>
        <v>684.0000000001965</v>
      </c>
      <c r="H67" s="389">
        <f t="shared" si="9"/>
        <v>2463.8476008074463</v>
      </c>
      <c r="I67" s="389"/>
      <c r="J67" s="390"/>
      <c r="K67" s="163">
        <f t="shared" si="10"/>
        <v>0.9606925360258521</v>
      </c>
    </row>
    <row r="68" spans="2:11" s="99" customFormat="1" ht="12" customHeight="1">
      <c r="B68" s="129" t="s">
        <v>194</v>
      </c>
      <c r="C68" s="396">
        <f>SUM(E37:E40)</f>
        <v>8567.999999997119</v>
      </c>
      <c r="D68" s="388"/>
      <c r="E68" s="100">
        <f>SUM(H37:H40)</f>
        <v>2412.000000000262</v>
      </c>
      <c r="F68" s="97">
        <f t="shared" si="7"/>
        <v>2141.9999999992797</v>
      </c>
      <c r="G68" s="98">
        <f t="shared" si="8"/>
        <v>603.0000000000655</v>
      </c>
      <c r="H68" s="389">
        <f t="shared" si="9"/>
        <v>2225.2579625735516</v>
      </c>
      <c r="I68" s="389"/>
      <c r="J68" s="390"/>
      <c r="K68" s="163">
        <f t="shared" si="10"/>
        <v>0.9625850288035899</v>
      </c>
    </row>
    <row r="69" spans="2:11" s="99" customFormat="1" ht="12" customHeight="1">
      <c r="B69" s="90" t="s">
        <v>195</v>
      </c>
      <c r="C69" s="396">
        <f>SUM(E41:E44)</f>
        <v>7308.000000002357</v>
      </c>
      <c r="D69" s="388"/>
      <c r="E69" s="100">
        <f>SUM(H41:H44)</f>
        <v>1980.0000000006548</v>
      </c>
      <c r="F69" s="97">
        <f t="shared" si="7"/>
        <v>1827.0000000005894</v>
      </c>
      <c r="G69" s="98">
        <f t="shared" si="8"/>
        <v>495.0000000001637</v>
      </c>
      <c r="H69" s="389">
        <f t="shared" si="9"/>
        <v>1892.869250635742</v>
      </c>
      <c r="I69" s="389"/>
      <c r="J69" s="390"/>
      <c r="K69" s="163">
        <f t="shared" si="10"/>
        <v>0.9652013731994274</v>
      </c>
    </row>
    <row r="70" spans="2:11" s="273" customFormat="1" ht="18" customHeight="1" thickBot="1">
      <c r="B70" s="268" t="s">
        <v>62</v>
      </c>
      <c r="C70" s="459">
        <f>SUM(C64:D69)</f>
        <v>49032.00000000288</v>
      </c>
      <c r="D70" s="460"/>
      <c r="E70" s="269">
        <f>SUM(E64:E69)</f>
        <v>13787.999999999738</v>
      </c>
      <c r="F70" s="270">
        <f>C70/24</f>
        <v>2043.00000000012</v>
      </c>
      <c r="G70" s="271">
        <f>E70/24</f>
        <v>574.4999999999891</v>
      </c>
      <c r="H70" s="461">
        <f t="shared" si="9"/>
        <v>2122.239206592998</v>
      </c>
      <c r="I70" s="462"/>
      <c r="J70" s="463"/>
      <c r="K70" s="272">
        <f t="shared" si="10"/>
        <v>0.9626624527778435</v>
      </c>
    </row>
  </sheetData>
  <sheetProtection/>
  <mergeCells count="48">
    <mergeCell ref="F46:F47"/>
    <mergeCell ref="G46:G47"/>
    <mergeCell ref="F61:F63"/>
    <mergeCell ref="G61:G63"/>
    <mergeCell ref="H61:J63"/>
    <mergeCell ref="K60:K63"/>
    <mergeCell ref="C65:D65"/>
    <mergeCell ref="H65:J65"/>
    <mergeCell ref="C66:D66"/>
    <mergeCell ref="H66:J66"/>
    <mergeCell ref="C70:D70"/>
    <mergeCell ref="H70:J70"/>
    <mergeCell ref="C67:D67"/>
    <mergeCell ref="H67:J67"/>
    <mergeCell ref="C68:D68"/>
    <mergeCell ref="H68:J68"/>
    <mergeCell ref="C69:D69"/>
    <mergeCell ref="H69:J69"/>
    <mergeCell ref="C64:D64"/>
    <mergeCell ref="H64:J64"/>
    <mergeCell ref="B60:E60"/>
    <mergeCell ref="F60:J60"/>
    <mergeCell ref="B61:B63"/>
    <mergeCell ref="C61:D63"/>
    <mergeCell ref="E61:E63"/>
    <mergeCell ref="C48:D48"/>
    <mergeCell ref="H48:J48"/>
    <mergeCell ref="K45:K47"/>
    <mergeCell ref="I13:I19"/>
    <mergeCell ref="J13:J19"/>
    <mergeCell ref="K13:K19"/>
    <mergeCell ref="H46:J47"/>
    <mergeCell ref="F45:J45"/>
    <mergeCell ref="C51:D51"/>
    <mergeCell ref="H49:J49"/>
    <mergeCell ref="H50:J50"/>
    <mergeCell ref="H51:J51"/>
    <mergeCell ref="C50:D50"/>
    <mergeCell ref="C49:D49"/>
    <mergeCell ref="B55:D55"/>
    <mergeCell ref="F55:G55"/>
    <mergeCell ref="B57:D57"/>
    <mergeCell ref="F57:G57"/>
    <mergeCell ref="B13:B19"/>
    <mergeCell ref="C46:D47"/>
    <mergeCell ref="B46:B47"/>
    <mergeCell ref="B45:E45"/>
    <mergeCell ref="E46:E47"/>
  </mergeCells>
  <printOptions/>
  <pageMargins left="0.75" right="0.06" top="1" bottom="1" header="0.5" footer="0.5"/>
  <pageSetup horizontalDpi="360" verticalDpi="360" orientation="portrait" paperSize="9" scale="89" r:id="rId1"/>
  <rowBreaks count="1" manualBreakCount="1">
    <brk id="58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2:K70"/>
  <sheetViews>
    <sheetView view="pageBreakPreview" zoomScaleSheetLayoutView="100" zoomScalePageLayoutView="0" workbookViewId="0" topLeftCell="A1">
      <selection activeCell="L1" sqref="L1:R16384"/>
    </sheetView>
  </sheetViews>
  <sheetFormatPr defaultColWidth="9.140625" defaultRowHeight="12.75"/>
  <cols>
    <col min="1" max="1" width="2.00390625" style="0" customWidth="1"/>
    <col min="2" max="2" width="6.00390625" style="0" customWidth="1"/>
    <col min="4" max="4" width="7.57421875" style="0" customWidth="1"/>
    <col min="5" max="5" width="11.8515625" style="0" customWidth="1"/>
    <col min="6" max="6" width="12.421875" style="0" bestFit="1" customWidth="1"/>
    <col min="7" max="7" width="8.57421875" style="0" customWidth="1"/>
    <col min="8" max="8" width="11.00390625" style="0" customWidth="1"/>
    <col min="9" max="9" width="8.140625" style="0" customWidth="1"/>
    <col min="10" max="10" width="8.57421875" style="0" customWidth="1"/>
    <col min="11" max="11" width="9.28125" style="0" customWidth="1"/>
  </cols>
  <sheetData>
    <row r="2" spans="2:11" ht="13.5" customHeight="1">
      <c r="B2" s="65" t="s">
        <v>196</v>
      </c>
      <c r="H2" t="s">
        <v>145</v>
      </c>
      <c r="K2" s="172">
        <v>47</v>
      </c>
    </row>
    <row r="3" spans="2:11" ht="13.5" customHeight="1">
      <c r="B3" s="64" t="s">
        <v>125</v>
      </c>
      <c r="H3" t="s">
        <v>149</v>
      </c>
      <c r="J3" s="178" t="s">
        <v>235</v>
      </c>
      <c r="K3" s="172"/>
    </row>
    <row r="4" spans="2:11" ht="13.5" customHeight="1">
      <c r="B4" t="s">
        <v>126</v>
      </c>
      <c r="H4" t="s">
        <v>146</v>
      </c>
      <c r="K4" s="172">
        <v>8</v>
      </c>
    </row>
    <row r="5" spans="2:8" ht="13.5" customHeight="1">
      <c r="B5" t="s">
        <v>127</v>
      </c>
      <c r="H5" t="s">
        <v>147</v>
      </c>
    </row>
    <row r="6" ht="13.5" customHeight="1"/>
    <row r="7" ht="12.75">
      <c r="F7" s="1" t="s">
        <v>2</v>
      </c>
    </row>
    <row r="8" ht="12.75">
      <c r="C8" t="s">
        <v>0</v>
      </c>
    </row>
    <row r="9" spans="2:6" ht="12.75">
      <c r="B9" s="2"/>
      <c r="C9" t="s">
        <v>129</v>
      </c>
      <c r="F9" s="1" t="s">
        <v>269</v>
      </c>
    </row>
    <row r="11" ht="12.75">
      <c r="E11" t="s">
        <v>7</v>
      </c>
    </row>
    <row r="12" ht="13.5" thickBot="1">
      <c r="B12" t="s">
        <v>167</v>
      </c>
    </row>
    <row r="13" spans="2:11" ht="13.5" customHeight="1">
      <c r="B13" s="417" t="s">
        <v>25</v>
      </c>
      <c r="C13" s="17" t="s">
        <v>9</v>
      </c>
      <c r="D13" s="4"/>
      <c r="E13" s="282" t="s">
        <v>201</v>
      </c>
      <c r="F13" s="3" t="s">
        <v>16</v>
      </c>
      <c r="G13" s="4"/>
      <c r="H13" s="282" t="s">
        <v>201</v>
      </c>
      <c r="I13" s="395" t="s">
        <v>20</v>
      </c>
      <c r="J13" s="395" t="s">
        <v>21</v>
      </c>
      <c r="K13" s="385" t="s">
        <v>24</v>
      </c>
    </row>
    <row r="14" spans="2:11" ht="12.75">
      <c r="B14" s="420"/>
      <c r="C14" s="9" t="s">
        <v>10</v>
      </c>
      <c r="D14" s="7"/>
      <c r="E14" s="8"/>
      <c r="F14" s="6" t="s">
        <v>17</v>
      </c>
      <c r="G14" s="7"/>
      <c r="H14" s="8"/>
      <c r="I14" s="383"/>
      <c r="J14" s="383"/>
      <c r="K14" s="386"/>
    </row>
    <row r="15" spans="2:11" ht="12.75">
      <c r="B15" s="420"/>
      <c r="C15" s="9" t="s">
        <v>11</v>
      </c>
      <c r="D15" s="9"/>
      <c r="E15" s="8"/>
      <c r="F15" s="6" t="s">
        <v>18</v>
      </c>
      <c r="G15" s="7"/>
      <c r="H15" s="8"/>
      <c r="I15" s="383"/>
      <c r="J15" s="383"/>
      <c r="K15" s="386"/>
    </row>
    <row r="16" spans="2:11" ht="12.75">
      <c r="B16" s="420"/>
      <c r="C16" s="23" t="s">
        <v>64</v>
      </c>
      <c r="D16" s="24"/>
      <c r="E16" s="31">
        <v>7200</v>
      </c>
      <c r="F16" s="6" t="s">
        <v>19</v>
      </c>
      <c r="G16" s="7"/>
      <c r="H16" s="32">
        <v>7200</v>
      </c>
      <c r="I16" s="383"/>
      <c r="J16" s="383"/>
      <c r="K16" s="386"/>
    </row>
    <row r="17" spans="2:11" ht="12.75">
      <c r="B17" s="420"/>
      <c r="C17" s="18" t="s">
        <v>12</v>
      </c>
      <c r="D17" s="20" t="s">
        <v>14</v>
      </c>
      <c r="E17" s="20" t="s">
        <v>22</v>
      </c>
      <c r="F17" s="20" t="s">
        <v>12</v>
      </c>
      <c r="G17" s="20" t="s">
        <v>14</v>
      </c>
      <c r="H17" s="20" t="s">
        <v>22</v>
      </c>
      <c r="I17" s="477"/>
      <c r="J17" s="383"/>
      <c r="K17" s="386"/>
    </row>
    <row r="18" spans="2:11" ht="12.75">
      <c r="B18" s="420"/>
      <c r="C18" s="19" t="s">
        <v>13</v>
      </c>
      <c r="D18" s="21" t="s">
        <v>12</v>
      </c>
      <c r="E18" s="21" t="s">
        <v>23</v>
      </c>
      <c r="F18" s="21" t="s">
        <v>13</v>
      </c>
      <c r="G18" s="21" t="s">
        <v>12</v>
      </c>
      <c r="H18" s="21" t="s">
        <v>23</v>
      </c>
      <c r="I18" s="477"/>
      <c r="J18" s="383"/>
      <c r="K18" s="386"/>
    </row>
    <row r="19" spans="2:11" ht="13.5" thickBot="1">
      <c r="B19" s="420"/>
      <c r="C19" s="81"/>
      <c r="D19" s="11"/>
      <c r="E19" s="21" t="s">
        <v>15</v>
      </c>
      <c r="F19" s="10"/>
      <c r="G19" s="11"/>
      <c r="H19" s="21" t="s">
        <v>15</v>
      </c>
      <c r="I19" s="477"/>
      <c r="J19" s="383"/>
      <c r="K19" s="386"/>
    </row>
    <row r="20" spans="2:11" ht="12.75">
      <c r="B20" s="84" t="s">
        <v>26</v>
      </c>
      <c r="C20" s="301">
        <v>9902.84</v>
      </c>
      <c r="D20" s="166"/>
      <c r="E20" s="128"/>
      <c r="F20" s="301">
        <v>4282.15</v>
      </c>
      <c r="G20" s="166"/>
      <c r="H20" s="85"/>
      <c r="I20" s="85"/>
      <c r="J20" s="85"/>
      <c r="K20" s="87"/>
    </row>
    <row r="21" spans="2:11" ht="12.75">
      <c r="B21" s="90" t="s">
        <v>27</v>
      </c>
      <c r="C21" s="302">
        <v>9903.05</v>
      </c>
      <c r="D21" s="126">
        <f>C21-C20</f>
        <v>0.20999999999912689</v>
      </c>
      <c r="E21" s="117">
        <f>D21*E16</f>
        <v>1511.9999999937136</v>
      </c>
      <c r="F21" s="302">
        <v>4282.23</v>
      </c>
      <c r="G21" s="126">
        <f aca="true" t="shared" si="0" ref="G21:G44">F21-F20</f>
        <v>0.07999999999992724</v>
      </c>
      <c r="H21" s="117">
        <f>G21*H16</f>
        <v>575.9999999994761</v>
      </c>
      <c r="I21" s="126">
        <f aca="true" t="shared" si="1" ref="I21:I44">H21/E21</f>
        <v>0.3809523809536184</v>
      </c>
      <c r="J21" s="126">
        <f aca="true" t="shared" si="2" ref="J21:J44">COS(ATAN(I21))</f>
        <v>0.9344877349285834</v>
      </c>
      <c r="K21" s="119">
        <f aca="true" t="shared" si="3" ref="K21:K44">E21/J21</f>
        <v>1617.9987638995235</v>
      </c>
    </row>
    <row r="22" spans="2:11" ht="12.75">
      <c r="B22" s="90" t="s">
        <v>28</v>
      </c>
      <c r="C22" s="302">
        <v>9903.24</v>
      </c>
      <c r="D22" s="126">
        <f>C22-C21</f>
        <v>0.19000000000050932</v>
      </c>
      <c r="E22" s="117">
        <f>D22*E16</f>
        <v>1368.000000003667</v>
      </c>
      <c r="F22" s="302">
        <v>4282.31</v>
      </c>
      <c r="G22" s="126">
        <f t="shared" si="0"/>
        <v>0.08000000000083674</v>
      </c>
      <c r="H22" s="117">
        <f>G22*H16</f>
        <v>576.0000000060245</v>
      </c>
      <c r="I22" s="126">
        <f t="shared" si="1"/>
        <v>0.42105263158222256</v>
      </c>
      <c r="J22" s="126">
        <f t="shared" si="2"/>
        <v>0.9216353751369858</v>
      </c>
      <c r="K22" s="119">
        <f t="shared" si="3"/>
        <v>1484.3180252280752</v>
      </c>
    </row>
    <row r="23" spans="2:11" ht="12.75">
      <c r="B23" s="90" t="s">
        <v>29</v>
      </c>
      <c r="C23" s="302">
        <v>9903.43</v>
      </c>
      <c r="D23" s="126">
        <f aca="true" t="shared" si="4" ref="D23:D44">C23-C22</f>
        <v>0.19000000000050932</v>
      </c>
      <c r="E23" s="117">
        <f>D23*E16</f>
        <v>1368.000000003667</v>
      </c>
      <c r="F23" s="302">
        <v>4282.39</v>
      </c>
      <c r="G23" s="126">
        <f t="shared" si="0"/>
        <v>0.07999999999992724</v>
      </c>
      <c r="H23" s="117">
        <f>G23*H16</f>
        <v>575.9999999994761</v>
      </c>
      <c r="I23" s="126">
        <f t="shared" si="1"/>
        <v>0.4210526315774357</v>
      </c>
      <c r="J23" s="126">
        <f t="shared" si="2"/>
        <v>0.9216353751385635</v>
      </c>
      <c r="K23" s="119">
        <f t="shared" si="3"/>
        <v>1484.3180252255343</v>
      </c>
    </row>
    <row r="24" spans="2:11" ht="12.75">
      <c r="B24" s="90" t="s">
        <v>30</v>
      </c>
      <c r="C24" s="302">
        <v>9903.62</v>
      </c>
      <c r="D24" s="126">
        <f t="shared" si="4"/>
        <v>0.19000000000050932</v>
      </c>
      <c r="E24" s="117">
        <f>D24*E16</f>
        <v>1368.000000003667</v>
      </c>
      <c r="F24" s="302">
        <v>4282.47</v>
      </c>
      <c r="G24" s="126">
        <f t="shared" si="0"/>
        <v>0.07999999999992724</v>
      </c>
      <c r="H24" s="117">
        <f>G24*H16</f>
        <v>575.9999999994761</v>
      </c>
      <c r="I24" s="126">
        <f t="shared" si="1"/>
        <v>0.4210526315774357</v>
      </c>
      <c r="J24" s="126">
        <f t="shared" si="2"/>
        <v>0.9216353751385635</v>
      </c>
      <c r="K24" s="119">
        <f t="shared" si="3"/>
        <v>1484.3180252255343</v>
      </c>
    </row>
    <row r="25" spans="2:11" ht="12.75">
      <c r="B25" s="90" t="s">
        <v>31</v>
      </c>
      <c r="C25" s="302">
        <v>9903.81</v>
      </c>
      <c r="D25" s="126">
        <f t="shared" si="4"/>
        <v>0.18999999999869033</v>
      </c>
      <c r="E25" s="117">
        <f>D25*E16</f>
        <v>1367.9999999905704</v>
      </c>
      <c r="F25" s="302">
        <v>4282.55</v>
      </c>
      <c r="G25" s="126">
        <f t="shared" si="0"/>
        <v>0.07999999999992724</v>
      </c>
      <c r="H25" s="117">
        <f>G25*H16</f>
        <v>575.9999999994761</v>
      </c>
      <c r="I25" s="126">
        <f t="shared" si="1"/>
        <v>0.4210526315814667</v>
      </c>
      <c r="J25" s="126">
        <f t="shared" si="2"/>
        <v>0.9216353751372348</v>
      </c>
      <c r="K25" s="119">
        <f t="shared" si="3"/>
        <v>1484.318025213464</v>
      </c>
    </row>
    <row r="26" spans="2:11" ht="12.75">
      <c r="B26" s="90" t="s">
        <v>32</v>
      </c>
      <c r="C26" s="302">
        <v>9904</v>
      </c>
      <c r="D26" s="126">
        <f t="shared" si="4"/>
        <v>0.19000000000050932</v>
      </c>
      <c r="E26" s="117">
        <f>D26*E16</f>
        <v>1368.000000003667</v>
      </c>
      <c r="F26" s="302">
        <v>4282.63</v>
      </c>
      <c r="G26" s="126">
        <f t="shared" si="0"/>
        <v>0.07999999999992724</v>
      </c>
      <c r="H26" s="117">
        <f>G26*H16</f>
        <v>575.9999999994761</v>
      </c>
      <c r="I26" s="126">
        <f t="shared" si="1"/>
        <v>0.4210526315774357</v>
      </c>
      <c r="J26" s="126">
        <f t="shared" si="2"/>
        <v>0.9216353751385635</v>
      </c>
      <c r="K26" s="119">
        <f t="shared" si="3"/>
        <v>1484.3180252255343</v>
      </c>
    </row>
    <row r="27" spans="2:11" ht="12.75">
      <c r="B27" s="90" t="s">
        <v>33</v>
      </c>
      <c r="C27" s="302">
        <v>9904.22</v>
      </c>
      <c r="D27" s="126">
        <f t="shared" si="4"/>
        <v>0.21999999999934516</v>
      </c>
      <c r="E27" s="117">
        <f>D27*E16</f>
        <v>1583.9999999952852</v>
      </c>
      <c r="F27" s="302">
        <v>4282.7</v>
      </c>
      <c r="G27" s="126">
        <f t="shared" si="0"/>
        <v>0.06999999999970896</v>
      </c>
      <c r="H27" s="117">
        <f>G27*H16</f>
        <v>503.9999999979045</v>
      </c>
      <c r="I27" s="126">
        <f t="shared" si="1"/>
        <v>0.31818181818144237</v>
      </c>
      <c r="J27" s="126">
        <f t="shared" si="2"/>
        <v>0.9529257800133654</v>
      </c>
      <c r="K27" s="119">
        <f t="shared" si="3"/>
        <v>1662.24907880346</v>
      </c>
    </row>
    <row r="28" spans="2:11" ht="12.75">
      <c r="B28" s="90" t="s">
        <v>34</v>
      </c>
      <c r="C28" s="302">
        <v>9904.46</v>
      </c>
      <c r="D28" s="126">
        <f t="shared" si="4"/>
        <v>0.23999999999978172</v>
      </c>
      <c r="E28" s="117">
        <f>D28*E16</f>
        <v>1727.9999999984284</v>
      </c>
      <c r="F28" s="302">
        <v>4282.79</v>
      </c>
      <c r="G28" s="126">
        <f t="shared" si="0"/>
        <v>0.09000000000014552</v>
      </c>
      <c r="H28" s="117">
        <f>G28*H16</f>
        <v>648.0000000010477</v>
      </c>
      <c r="I28" s="126">
        <f t="shared" si="1"/>
        <v>0.3750000000009474</v>
      </c>
      <c r="J28" s="126">
        <f t="shared" si="2"/>
        <v>0.9363291775687529</v>
      </c>
      <c r="K28" s="119">
        <f t="shared" si="3"/>
        <v>1845.504808987483</v>
      </c>
    </row>
    <row r="29" spans="2:11" ht="12.75">
      <c r="B29" s="90" t="s">
        <v>35</v>
      </c>
      <c r="C29" s="302">
        <v>9904.72</v>
      </c>
      <c r="D29" s="126">
        <f t="shared" si="4"/>
        <v>0.2600000000002183</v>
      </c>
      <c r="E29" s="117">
        <f>D29*E16</f>
        <v>1872.0000000015716</v>
      </c>
      <c r="F29" s="302">
        <v>4282.88</v>
      </c>
      <c r="G29" s="126">
        <f t="shared" si="0"/>
        <v>0.09000000000014552</v>
      </c>
      <c r="H29" s="117">
        <f>G29*H16</f>
        <v>648.0000000010477</v>
      </c>
      <c r="I29" s="126">
        <f t="shared" si="1"/>
        <v>0.3461538461541152</v>
      </c>
      <c r="J29" s="126">
        <f t="shared" si="2"/>
        <v>0.9449860734401796</v>
      </c>
      <c r="K29" s="119">
        <f t="shared" si="3"/>
        <v>1980.9815748782828</v>
      </c>
    </row>
    <row r="30" spans="2:11" ht="12.75">
      <c r="B30" s="90" t="s">
        <v>36</v>
      </c>
      <c r="C30" s="302">
        <v>9904.97</v>
      </c>
      <c r="D30" s="126">
        <f t="shared" si="4"/>
        <v>0.25</v>
      </c>
      <c r="E30" s="117">
        <f>D30*E16</f>
        <v>1800</v>
      </c>
      <c r="F30" s="302">
        <v>4282.97</v>
      </c>
      <c r="G30" s="126">
        <f t="shared" si="0"/>
        <v>0.09000000000014552</v>
      </c>
      <c r="H30" s="117">
        <f>G30*H16</f>
        <v>648.0000000010477</v>
      </c>
      <c r="I30" s="126">
        <f t="shared" si="1"/>
        <v>0.3600000000005821</v>
      </c>
      <c r="J30" s="126">
        <f t="shared" si="2"/>
        <v>0.9408874118685523</v>
      </c>
      <c r="K30" s="119">
        <f t="shared" si="3"/>
        <v>1913.0875568047998</v>
      </c>
    </row>
    <row r="31" spans="2:11" ht="12.75">
      <c r="B31" s="90" t="s">
        <v>37</v>
      </c>
      <c r="C31" s="302">
        <v>9905.22</v>
      </c>
      <c r="D31" s="126">
        <f t="shared" si="4"/>
        <v>0.25</v>
      </c>
      <c r="E31" s="117">
        <f>D31*E16</f>
        <v>1800</v>
      </c>
      <c r="F31" s="302">
        <v>4283.05</v>
      </c>
      <c r="G31" s="126">
        <f t="shared" si="0"/>
        <v>0.07999999999992724</v>
      </c>
      <c r="H31" s="117">
        <f>G31*H16</f>
        <v>575.9999999994761</v>
      </c>
      <c r="I31" s="126">
        <f t="shared" si="1"/>
        <v>0.31999999999970896</v>
      </c>
      <c r="J31" s="126">
        <f t="shared" si="2"/>
        <v>0.9524241471994046</v>
      </c>
      <c r="K31" s="119">
        <f t="shared" si="3"/>
        <v>1889.9142837704035</v>
      </c>
    </row>
    <row r="32" spans="2:11" ht="12.75">
      <c r="B32" s="90" t="s">
        <v>38</v>
      </c>
      <c r="C32" s="302">
        <v>9905.46</v>
      </c>
      <c r="D32" s="126">
        <f t="shared" si="4"/>
        <v>0.23999999999978172</v>
      </c>
      <c r="E32" s="117">
        <f>D32*E16</f>
        <v>1727.9999999984284</v>
      </c>
      <c r="F32" s="302">
        <v>4283.13</v>
      </c>
      <c r="G32" s="126">
        <f t="shared" si="0"/>
        <v>0.07999999999992724</v>
      </c>
      <c r="H32" s="117">
        <f>G32*H16</f>
        <v>575.9999999994761</v>
      </c>
      <c r="I32" s="126">
        <f t="shared" si="1"/>
        <v>0.3333333333333333</v>
      </c>
      <c r="J32" s="126">
        <f t="shared" si="2"/>
        <v>0.9486832980505138</v>
      </c>
      <c r="K32" s="119">
        <f t="shared" si="3"/>
        <v>1821.4719322553299</v>
      </c>
    </row>
    <row r="33" spans="2:11" ht="12.75">
      <c r="B33" s="90" t="s">
        <v>39</v>
      </c>
      <c r="C33" s="302">
        <v>9905.71</v>
      </c>
      <c r="D33" s="126">
        <f t="shared" si="4"/>
        <v>0.25</v>
      </c>
      <c r="E33" s="117">
        <f>D33*E16</f>
        <v>1800</v>
      </c>
      <c r="F33" s="302">
        <v>4283.22</v>
      </c>
      <c r="G33" s="126">
        <f t="shared" si="0"/>
        <v>0.09000000000014552</v>
      </c>
      <c r="H33" s="117">
        <f>G33*H16</f>
        <v>648.0000000010477</v>
      </c>
      <c r="I33" s="126">
        <f t="shared" si="1"/>
        <v>0.3600000000005821</v>
      </c>
      <c r="J33" s="126">
        <f t="shared" si="2"/>
        <v>0.9408874118685523</v>
      </c>
      <c r="K33" s="119">
        <f t="shared" si="3"/>
        <v>1913.0875568047998</v>
      </c>
    </row>
    <row r="34" spans="2:11" ht="12.75">
      <c r="B34" s="90" t="s">
        <v>40</v>
      </c>
      <c r="C34" s="302">
        <v>9905.95</v>
      </c>
      <c r="D34" s="126">
        <f t="shared" si="4"/>
        <v>0.2400000000016007</v>
      </c>
      <c r="E34" s="117">
        <f>D34*E16</f>
        <v>1728.0000000115251</v>
      </c>
      <c r="F34" s="302">
        <v>4283.3</v>
      </c>
      <c r="G34" s="126">
        <f t="shared" si="0"/>
        <v>0.07999999999992724</v>
      </c>
      <c r="H34" s="117">
        <f>G34*H16</f>
        <v>575.9999999994761</v>
      </c>
      <c r="I34" s="126">
        <f t="shared" si="1"/>
        <v>0.33333333333080695</v>
      </c>
      <c r="J34" s="126">
        <f t="shared" si="2"/>
        <v>0.9486832980512329</v>
      </c>
      <c r="K34" s="119">
        <f t="shared" si="3"/>
        <v>1821.4719322677545</v>
      </c>
    </row>
    <row r="35" spans="2:11" ht="12.75">
      <c r="B35" s="90" t="s">
        <v>41</v>
      </c>
      <c r="C35" s="302">
        <v>9906.18</v>
      </c>
      <c r="D35" s="126">
        <f t="shared" si="4"/>
        <v>0.22999999999956344</v>
      </c>
      <c r="E35" s="117">
        <f>D35*E16</f>
        <v>1655.9999999968568</v>
      </c>
      <c r="F35" s="302">
        <v>4283.39</v>
      </c>
      <c r="G35" s="126">
        <f t="shared" si="0"/>
        <v>0.09000000000014552</v>
      </c>
      <c r="H35" s="117">
        <f>G35*H16</f>
        <v>648.0000000010477</v>
      </c>
      <c r="I35" s="126">
        <f t="shared" si="1"/>
        <v>0.3913043478274624</v>
      </c>
      <c r="J35" s="126">
        <f t="shared" si="2"/>
        <v>0.9312427797053188</v>
      </c>
      <c r="K35" s="119">
        <f t="shared" si="3"/>
        <v>1778.2688210703543</v>
      </c>
    </row>
    <row r="36" spans="2:11" ht="12.75">
      <c r="B36" s="90" t="s">
        <v>42</v>
      </c>
      <c r="C36" s="302">
        <v>9906.42</v>
      </c>
      <c r="D36" s="126">
        <f t="shared" si="4"/>
        <v>0.23999999999978172</v>
      </c>
      <c r="E36" s="117">
        <f>D36*E16</f>
        <v>1727.9999999984284</v>
      </c>
      <c r="F36" s="302">
        <v>4283.47</v>
      </c>
      <c r="G36" s="126">
        <f t="shared" si="0"/>
        <v>0.07999999999992724</v>
      </c>
      <c r="H36" s="117">
        <f>G36*H16</f>
        <v>575.9999999994761</v>
      </c>
      <c r="I36" s="126">
        <f t="shared" si="1"/>
        <v>0.3333333333333333</v>
      </c>
      <c r="J36" s="126">
        <f t="shared" si="2"/>
        <v>0.9486832980505138</v>
      </c>
      <c r="K36" s="119">
        <f t="shared" si="3"/>
        <v>1821.4719322553299</v>
      </c>
    </row>
    <row r="37" spans="2:11" ht="12.75">
      <c r="B37" s="90" t="s">
        <v>43</v>
      </c>
      <c r="C37" s="302">
        <v>9906.66</v>
      </c>
      <c r="D37" s="126">
        <f t="shared" si="4"/>
        <v>0.23999999999978172</v>
      </c>
      <c r="E37" s="117">
        <f>D37*E16</f>
        <v>1727.9999999984284</v>
      </c>
      <c r="F37" s="302">
        <v>4283.56</v>
      </c>
      <c r="G37" s="126">
        <f t="shared" si="0"/>
        <v>0.09000000000014552</v>
      </c>
      <c r="H37" s="117">
        <f>G37*H16</f>
        <v>648.0000000010477</v>
      </c>
      <c r="I37" s="126">
        <f t="shared" si="1"/>
        <v>0.3750000000009474</v>
      </c>
      <c r="J37" s="126">
        <f t="shared" si="2"/>
        <v>0.9363291775687529</v>
      </c>
      <c r="K37" s="119">
        <f t="shared" si="3"/>
        <v>1845.504808987483</v>
      </c>
    </row>
    <row r="38" spans="2:11" ht="12.75">
      <c r="B38" s="90" t="s">
        <v>44</v>
      </c>
      <c r="C38" s="302">
        <v>9906.94</v>
      </c>
      <c r="D38" s="126">
        <f t="shared" si="4"/>
        <v>0.28000000000065484</v>
      </c>
      <c r="E38" s="117">
        <f>D38*E16</f>
        <v>2016.0000000047148</v>
      </c>
      <c r="F38" s="302">
        <v>4283.65</v>
      </c>
      <c r="G38" s="126">
        <f t="shared" si="0"/>
        <v>0.08999999999923602</v>
      </c>
      <c r="H38" s="117">
        <f>G38*H16</f>
        <v>647.9999999944994</v>
      </c>
      <c r="I38" s="126">
        <f t="shared" si="1"/>
        <v>0.32142857142509124</v>
      </c>
      <c r="J38" s="126">
        <f t="shared" si="2"/>
        <v>0.9520285612862295</v>
      </c>
      <c r="K38" s="119">
        <f t="shared" si="3"/>
        <v>2117.5835284616005</v>
      </c>
    </row>
    <row r="39" spans="2:11" ht="12.75">
      <c r="B39" s="90" t="s">
        <v>45</v>
      </c>
      <c r="C39" s="302">
        <v>9907.24</v>
      </c>
      <c r="D39" s="126">
        <f t="shared" si="4"/>
        <v>0.2999999999992724</v>
      </c>
      <c r="E39" s="117">
        <f>D39*E16</f>
        <v>2159.9999999947613</v>
      </c>
      <c r="F39" s="302">
        <v>4283.74</v>
      </c>
      <c r="G39" s="126">
        <f t="shared" si="0"/>
        <v>0.09000000000014552</v>
      </c>
      <c r="H39" s="117">
        <f>G39*H16</f>
        <v>648.0000000010477</v>
      </c>
      <c r="I39" s="126">
        <f t="shared" si="1"/>
        <v>0.3000000000012127</v>
      </c>
      <c r="J39" s="126">
        <f t="shared" si="2"/>
        <v>0.9578262852208317</v>
      </c>
      <c r="K39" s="119">
        <f t="shared" si="3"/>
        <v>2255.106205919962</v>
      </c>
    </row>
    <row r="40" spans="2:11" ht="12.75">
      <c r="B40" s="90" t="s">
        <v>46</v>
      </c>
      <c r="C40" s="302">
        <v>9907.54</v>
      </c>
      <c r="D40" s="126">
        <f t="shared" si="4"/>
        <v>0.3000000000010914</v>
      </c>
      <c r="E40" s="117">
        <f>D40*E16</f>
        <v>2160.000000007858</v>
      </c>
      <c r="F40" s="302">
        <v>4283.83</v>
      </c>
      <c r="G40" s="126">
        <f t="shared" si="0"/>
        <v>0.09000000000014552</v>
      </c>
      <c r="H40" s="117">
        <f>G40*H16</f>
        <v>648.0000000010477</v>
      </c>
      <c r="I40" s="126">
        <f t="shared" si="1"/>
        <v>0.2999999999993937</v>
      </c>
      <c r="J40" s="126">
        <f t="shared" si="2"/>
        <v>0.9578262852213112</v>
      </c>
      <c r="K40" s="119">
        <f t="shared" si="3"/>
        <v>2255.106205932507</v>
      </c>
    </row>
    <row r="41" spans="2:11" ht="12.75">
      <c r="B41" s="90" t="s">
        <v>47</v>
      </c>
      <c r="C41" s="302">
        <v>9907.85</v>
      </c>
      <c r="D41" s="126">
        <f t="shared" si="4"/>
        <v>0.3099999999994907</v>
      </c>
      <c r="E41" s="117">
        <f>D41*E16</f>
        <v>2231.999999996333</v>
      </c>
      <c r="F41" s="302">
        <v>4283.93</v>
      </c>
      <c r="G41" s="126">
        <f t="shared" si="0"/>
        <v>0.1000000000003638</v>
      </c>
      <c r="H41" s="117">
        <f>G41*H16</f>
        <v>720.0000000026193</v>
      </c>
      <c r="I41" s="126">
        <f t="shared" si="1"/>
        <v>0.32258064516299384</v>
      </c>
      <c r="J41" s="126">
        <f t="shared" si="2"/>
        <v>0.9517086177600772</v>
      </c>
      <c r="K41" s="119">
        <f t="shared" si="3"/>
        <v>2345.25563638325</v>
      </c>
    </row>
    <row r="42" spans="2:11" ht="12.75">
      <c r="B42" s="90" t="s">
        <v>48</v>
      </c>
      <c r="C42" s="302">
        <v>9908.14</v>
      </c>
      <c r="D42" s="126">
        <f t="shared" si="4"/>
        <v>0.2899999999990541</v>
      </c>
      <c r="E42" s="117">
        <f>D42*E16</f>
        <v>2087.9999999931897</v>
      </c>
      <c r="F42" s="302">
        <v>4284.01</v>
      </c>
      <c r="G42" s="126">
        <f t="shared" si="0"/>
        <v>0.07999999999992724</v>
      </c>
      <c r="H42" s="117">
        <f>G42*H16</f>
        <v>575.9999999994761</v>
      </c>
      <c r="I42" s="126">
        <f t="shared" si="1"/>
        <v>0.2758620689661661</v>
      </c>
      <c r="J42" s="126">
        <f t="shared" si="2"/>
        <v>0.9639926182059134</v>
      </c>
      <c r="K42" s="119">
        <f t="shared" si="3"/>
        <v>2165.9916897280464</v>
      </c>
    </row>
    <row r="43" spans="2:11" ht="12.75">
      <c r="B43" s="90" t="s">
        <v>49</v>
      </c>
      <c r="C43" s="302">
        <v>9908.41</v>
      </c>
      <c r="D43" s="126">
        <f t="shared" si="4"/>
        <v>0.27000000000043656</v>
      </c>
      <c r="E43" s="117">
        <f>D43*E16</f>
        <v>1944.0000000031432</v>
      </c>
      <c r="F43" s="302">
        <v>4284.1</v>
      </c>
      <c r="G43" s="126">
        <f t="shared" si="0"/>
        <v>0.09000000000014552</v>
      </c>
      <c r="H43" s="117">
        <f>G43*H16</f>
        <v>648.0000000010477</v>
      </c>
      <c r="I43" s="126">
        <f t="shared" si="1"/>
        <v>0.3333333333333333</v>
      </c>
      <c r="J43" s="126">
        <f t="shared" si="2"/>
        <v>0.9486832980505138</v>
      </c>
      <c r="K43" s="119">
        <f t="shared" si="3"/>
        <v>2049.155923792423</v>
      </c>
    </row>
    <row r="44" spans="2:11" ht="13.5" thickBot="1">
      <c r="B44" s="93" t="s">
        <v>50</v>
      </c>
      <c r="C44" s="303">
        <v>9908.65</v>
      </c>
      <c r="D44" s="151">
        <f t="shared" si="4"/>
        <v>0.23999999999978172</v>
      </c>
      <c r="E44" s="120">
        <f>D44*E16</f>
        <v>1727.9999999984284</v>
      </c>
      <c r="F44" s="303">
        <v>4284.19</v>
      </c>
      <c r="G44" s="151">
        <f t="shared" si="0"/>
        <v>0.08999999999923602</v>
      </c>
      <c r="H44" s="120">
        <f>G44*H16</f>
        <v>647.9999999944994</v>
      </c>
      <c r="I44" s="151">
        <f t="shared" si="1"/>
        <v>0.37499999999715783</v>
      </c>
      <c r="J44" s="151">
        <f t="shared" si="2"/>
        <v>0.9363291775699194</v>
      </c>
      <c r="K44" s="121">
        <f t="shared" si="3"/>
        <v>1845.504808985184</v>
      </c>
    </row>
    <row r="45" spans="2:11" ht="16.5" customHeight="1" thickBot="1">
      <c r="B45" s="464" t="s">
        <v>51</v>
      </c>
      <c r="C45" s="520"/>
      <c r="D45" s="465"/>
      <c r="E45" s="466"/>
      <c r="F45" s="522" t="s">
        <v>52</v>
      </c>
      <c r="G45" s="447"/>
      <c r="H45" s="447"/>
      <c r="I45" s="447"/>
      <c r="J45" s="448"/>
      <c r="K45" s="417" t="s">
        <v>53</v>
      </c>
    </row>
    <row r="46" spans="2:11" ht="12.75">
      <c r="B46" s="519" t="s">
        <v>58</v>
      </c>
      <c r="C46" s="517" t="s">
        <v>54</v>
      </c>
      <c r="D46" s="518"/>
      <c r="E46" s="521" t="s">
        <v>55</v>
      </c>
      <c r="F46" s="492" t="s">
        <v>56</v>
      </c>
      <c r="G46" s="476" t="s">
        <v>59</v>
      </c>
      <c r="H46" s="450" t="s">
        <v>57</v>
      </c>
      <c r="I46" s="425"/>
      <c r="J46" s="451"/>
      <c r="K46" s="420"/>
    </row>
    <row r="47" spans="2:11" ht="13.5" thickBot="1">
      <c r="B47" s="430"/>
      <c r="C47" s="436"/>
      <c r="D47" s="437"/>
      <c r="E47" s="481"/>
      <c r="F47" s="492"/>
      <c r="G47" s="476"/>
      <c r="H47" s="450"/>
      <c r="I47" s="425"/>
      <c r="J47" s="451"/>
      <c r="K47" s="420"/>
    </row>
    <row r="48" spans="2:11" ht="12.75">
      <c r="B48" s="179" t="s">
        <v>63</v>
      </c>
      <c r="C48" s="509">
        <f>SUM(E21:E28)</f>
        <v>11663.999999992666</v>
      </c>
      <c r="D48" s="509"/>
      <c r="E48" s="339">
        <f>SUM(H21:H28)</f>
        <v>4608.000000002357</v>
      </c>
      <c r="F48" s="235">
        <f>C48/8</f>
        <v>1457.9999999990832</v>
      </c>
      <c r="G48" s="91">
        <f>E48/8</f>
        <v>576.0000000002947</v>
      </c>
      <c r="H48" s="389">
        <f>F48/K48</f>
        <v>1567.654298625072</v>
      </c>
      <c r="I48" s="389"/>
      <c r="J48" s="390"/>
      <c r="K48" s="164">
        <f>COS(ATAN(G48/F48))</f>
        <v>0.9300519899558454</v>
      </c>
    </row>
    <row r="49" spans="2:11" ht="12.75">
      <c r="B49" s="129" t="s">
        <v>60</v>
      </c>
      <c r="C49" s="509">
        <f>SUM(E29:E36)</f>
        <v>14112.00000000681</v>
      </c>
      <c r="D49" s="509"/>
      <c r="E49" s="339">
        <f>SUM(H29:H36)</f>
        <v>4896.0000000020955</v>
      </c>
      <c r="F49" s="235">
        <f>C49/8</f>
        <v>1764.0000000008513</v>
      </c>
      <c r="G49" s="91">
        <f>E49/8</f>
        <v>612.0000000002619</v>
      </c>
      <c r="H49" s="389">
        <f>F49/K49</f>
        <v>1867.1475571050414</v>
      </c>
      <c r="I49" s="389"/>
      <c r="J49" s="390"/>
      <c r="K49" s="192">
        <f>COS(ATAN(G49/F49))</f>
        <v>0.9447566119176368</v>
      </c>
    </row>
    <row r="50" spans="2:11" ht="12.75">
      <c r="B50" s="90" t="s">
        <v>61</v>
      </c>
      <c r="C50" s="509">
        <f>SUM(E37:E44)</f>
        <v>16055.999999996857</v>
      </c>
      <c r="D50" s="509"/>
      <c r="E50" s="339">
        <f>SUM(H37:H44)</f>
        <v>5183.999999995285</v>
      </c>
      <c r="F50" s="235">
        <f>C50/8</f>
        <v>2006.999999999607</v>
      </c>
      <c r="G50" s="91">
        <f>E50/8</f>
        <v>647.9999999994106</v>
      </c>
      <c r="H50" s="389">
        <f>F50/K50</f>
        <v>2109.017069631647</v>
      </c>
      <c r="I50" s="389"/>
      <c r="J50" s="390"/>
      <c r="K50" s="192">
        <f>COS(ATAN(G50/F50))</f>
        <v>0.9516281441715132</v>
      </c>
    </row>
    <row r="51" spans="2:11" ht="13.5" thickBot="1">
      <c r="B51" s="93" t="s">
        <v>62</v>
      </c>
      <c r="C51" s="508">
        <f>SUM(E21:E44)</f>
        <v>41831.99999999633</v>
      </c>
      <c r="D51" s="508"/>
      <c r="E51" s="327">
        <f>SUM(H21:H44)</f>
        <v>14687.999999999738</v>
      </c>
      <c r="F51" s="236">
        <f>C51/24</f>
        <v>1742.9999999998472</v>
      </c>
      <c r="G51" s="94">
        <f>E51/24</f>
        <v>611.9999999999891</v>
      </c>
      <c r="H51" s="399">
        <f>F51/K51</f>
        <v>1847.3204919557013</v>
      </c>
      <c r="I51" s="399"/>
      <c r="J51" s="400"/>
      <c r="K51" s="194">
        <f>COS(ATAN(G51/F51))</f>
        <v>0.9435287529098899</v>
      </c>
    </row>
    <row r="53" ht="12.75">
      <c r="B53" s="105" t="s">
        <v>135</v>
      </c>
    </row>
    <row r="54" spans="2:6" ht="12.75">
      <c r="B54" s="105" t="s">
        <v>136</v>
      </c>
      <c r="F54" t="s">
        <v>140</v>
      </c>
    </row>
    <row r="55" spans="2:7" ht="12.75">
      <c r="B55" s="467" t="s">
        <v>137</v>
      </c>
      <c r="C55" s="467"/>
      <c r="D55" s="467"/>
      <c r="F55" s="467" t="s">
        <v>141</v>
      </c>
      <c r="G55" s="467"/>
    </row>
    <row r="56" spans="2:6" ht="12.75">
      <c r="B56" s="105" t="s">
        <v>138</v>
      </c>
      <c r="F56" t="s">
        <v>140</v>
      </c>
    </row>
    <row r="57" spans="2:7" ht="12.75">
      <c r="B57" s="467" t="s">
        <v>137</v>
      </c>
      <c r="C57" s="467"/>
      <c r="D57" s="467"/>
      <c r="F57" s="467" t="s">
        <v>141</v>
      </c>
      <c r="G57" s="467"/>
    </row>
    <row r="58" spans="2:6" ht="12.75">
      <c r="B58" s="105" t="s">
        <v>139</v>
      </c>
      <c r="F58" t="s">
        <v>140</v>
      </c>
    </row>
    <row r="59" ht="13.5" thickBot="1"/>
    <row r="60" spans="2:11" ht="16.5" customHeight="1" thickBot="1">
      <c r="B60" s="464" t="s">
        <v>51</v>
      </c>
      <c r="C60" s="465"/>
      <c r="D60" s="465"/>
      <c r="E60" s="466"/>
      <c r="F60" s="446" t="s">
        <v>52</v>
      </c>
      <c r="G60" s="447"/>
      <c r="H60" s="447"/>
      <c r="I60" s="447"/>
      <c r="J60" s="448"/>
      <c r="K60" s="417" t="s">
        <v>53</v>
      </c>
    </row>
    <row r="61" spans="2:11" ht="18" customHeight="1">
      <c r="B61" s="452" t="s">
        <v>58</v>
      </c>
      <c r="C61" s="436" t="s">
        <v>54</v>
      </c>
      <c r="D61" s="437"/>
      <c r="E61" s="454" t="s">
        <v>55</v>
      </c>
      <c r="F61" s="456" t="s">
        <v>56</v>
      </c>
      <c r="G61" s="468" t="s">
        <v>131</v>
      </c>
      <c r="H61" s="449" t="s">
        <v>57</v>
      </c>
      <c r="I61" s="434"/>
      <c r="J61" s="435"/>
      <c r="K61" s="420"/>
    </row>
    <row r="62" spans="2:11" ht="17.25" customHeight="1">
      <c r="B62" s="452"/>
      <c r="C62" s="436"/>
      <c r="D62" s="437"/>
      <c r="E62" s="454"/>
      <c r="F62" s="457"/>
      <c r="G62" s="469"/>
      <c r="H62" s="450"/>
      <c r="I62" s="425"/>
      <c r="J62" s="451"/>
      <c r="K62" s="420"/>
    </row>
    <row r="63" spans="2:11" ht="18" customHeight="1" thickBot="1">
      <c r="B63" s="453"/>
      <c r="C63" s="438"/>
      <c r="D63" s="439"/>
      <c r="E63" s="455"/>
      <c r="F63" s="458"/>
      <c r="G63" s="470"/>
      <c r="H63" s="423"/>
      <c r="I63" s="444"/>
      <c r="J63" s="445"/>
      <c r="K63" s="421"/>
    </row>
    <row r="64" spans="2:11" s="99" customFormat="1" ht="12" customHeight="1">
      <c r="B64" s="127" t="s">
        <v>190</v>
      </c>
      <c r="C64" s="391">
        <f>SUM(E20:E24)</f>
        <v>5616.000000004715</v>
      </c>
      <c r="D64" s="392"/>
      <c r="E64" s="96">
        <f>SUM(H20:H24)</f>
        <v>2304.000000004453</v>
      </c>
      <c r="F64" s="97">
        <f aca="true" t="shared" si="5" ref="F64:F69">C64/4</f>
        <v>1404.0000000011787</v>
      </c>
      <c r="G64" s="98">
        <f aca="true" t="shared" si="6" ref="G64:G69">E64/4</f>
        <v>576.0000000011132</v>
      </c>
      <c r="H64" s="471">
        <f>F64/K64</f>
        <v>1517.5612014032884</v>
      </c>
      <c r="I64" s="472"/>
      <c r="J64" s="473"/>
      <c r="K64" s="163">
        <f>COS(ATAN(G64/F64))</f>
        <v>0.9251686183746002</v>
      </c>
    </row>
    <row r="65" spans="2:11" s="99" customFormat="1" ht="12" customHeight="1">
      <c r="B65" s="129" t="s">
        <v>191</v>
      </c>
      <c r="C65" s="396">
        <f>SUM(E25:E28)</f>
        <v>6047.999999987951</v>
      </c>
      <c r="D65" s="388"/>
      <c r="E65" s="100">
        <f>SUM(H25:H28)</f>
        <v>2303.9999999979045</v>
      </c>
      <c r="F65" s="97">
        <f t="shared" si="5"/>
        <v>1511.9999999969878</v>
      </c>
      <c r="G65" s="98">
        <f t="shared" si="6"/>
        <v>575.9999999994761</v>
      </c>
      <c r="H65" s="389">
        <f aca="true" t="shared" si="7" ref="H65:H70">F65/K65</f>
        <v>1617.9987639025833</v>
      </c>
      <c r="I65" s="389"/>
      <c r="J65" s="390"/>
      <c r="K65" s="163">
        <f aca="true" t="shared" si="8" ref="K65:K70">COS(ATAN(G65/F65))</f>
        <v>0.9344877349288399</v>
      </c>
    </row>
    <row r="66" spans="2:11" s="99" customFormat="1" ht="12" customHeight="1">
      <c r="B66" s="129" t="s">
        <v>192</v>
      </c>
      <c r="C66" s="396">
        <f>SUM(E29:E32)</f>
        <v>7200</v>
      </c>
      <c r="D66" s="388"/>
      <c r="E66" s="100">
        <f>SUM(H29:H32)</f>
        <v>2448.0000000010477</v>
      </c>
      <c r="F66" s="97">
        <f t="shared" si="5"/>
        <v>1800</v>
      </c>
      <c r="G66" s="98">
        <f t="shared" si="6"/>
        <v>612.0000000002619</v>
      </c>
      <c r="H66" s="389">
        <f t="shared" si="7"/>
        <v>1901.1954134176528</v>
      </c>
      <c r="I66" s="389"/>
      <c r="J66" s="390"/>
      <c r="K66" s="163">
        <f t="shared" si="8"/>
        <v>0.9467727448196708</v>
      </c>
    </row>
    <row r="67" spans="2:11" s="99" customFormat="1" ht="12" customHeight="1">
      <c r="B67" s="129" t="s">
        <v>193</v>
      </c>
      <c r="C67" s="396">
        <f>SUM(E33:E36)</f>
        <v>6912.00000000681</v>
      </c>
      <c r="D67" s="388"/>
      <c r="E67" s="100">
        <f>SUM(H33:H36)</f>
        <v>2448.0000000010477</v>
      </c>
      <c r="F67" s="97">
        <f t="shared" si="5"/>
        <v>1728.0000000017026</v>
      </c>
      <c r="G67" s="98">
        <f t="shared" si="6"/>
        <v>612.0000000002619</v>
      </c>
      <c r="H67" s="389">
        <f t="shared" si="7"/>
        <v>1833.1742961339505</v>
      </c>
      <c r="I67" s="389"/>
      <c r="J67" s="390"/>
      <c r="K67" s="163">
        <f t="shared" si="8"/>
        <v>0.942627225161266</v>
      </c>
    </row>
    <row r="68" spans="2:11" s="99" customFormat="1" ht="12" customHeight="1">
      <c r="B68" s="129" t="s">
        <v>194</v>
      </c>
      <c r="C68" s="396">
        <f>SUM(E37:E40)</f>
        <v>8064.000000005763</v>
      </c>
      <c r="D68" s="388"/>
      <c r="E68" s="100">
        <f>SUM(H37:H40)</f>
        <v>2591.9999999976426</v>
      </c>
      <c r="F68" s="97">
        <f t="shared" si="5"/>
        <v>2016.0000000014406</v>
      </c>
      <c r="G68" s="98">
        <f t="shared" si="6"/>
        <v>647.9999999994106</v>
      </c>
      <c r="H68" s="389">
        <f t="shared" si="7"/>
        <v>2117.583528459986</v>
      </c>
      <c r="I68" s="389"/>
      <c r="J68" s="390"/>
      <c r="K68" s="163">
        <f t="shared" si="8"/>
        <v>0.952028561285409</v>
      </c>
    </row>
    <row r="69" spans="2:11" s="99" customFormat="1" ht="12" customHeight="1">
      <c r="B69" s="90" t="s">
        <v>195</v>
      </c>
      <c r="C69" s="396">
        <f>SUM(E41:E44)</f>
        <v>7991.999999991094</v>
      </c>
      <c r="D69" s="388"/>
      <c r="E69" s="100">
        <f>SUM(H41:H44)</f>
        <v>2591.9999999976426</v>
      </c>
      <c r="F69" s="97">
        <f t="shared" si="5"/>
        <v>1997.9999999977736</v>
      </c>
      <c r="G69" s="98">
        <f t="shared" si="6"/>
        <v>647.9999999994106</v>
      </c>
      <c r="H69" s="389">
        <f t="shared" si="7"/>
        <v>2100.4542365855864</v>
      </c>
      <c r="I69" s="389"/>
      <c r="J69" s="390"/>
      <c r="K69" s="163">
        <f t="shared" si="8"/>
        <v>0.9512228189487439</v>
      </c>
    </row>
    <row r="70" spans="2:11" s="273" customFormat="1" ht="15.75" customHeight="1" thickBot="1">
      <c r="B70" s="268" t="s">
        <v>62</v>
      </c>
      <c r="C70" s="459">
        <f>SUM(C64:D69)</f>
        <v>41831.99999999633</v>
      </c>
      <c r="D70" s="460"/>
      <c r="E70" s="269">
        <f>SUM(E64:E69)</f>
        <v>14687.999999999738</v>
      </c>
      <c r="F70" s="270">
        <f>C70/24</f>
        <v>1742.9999999998472</v>
      </c>
      <c r="G70" s="271">
        <f>E70/24</f>
        <v>611.9999999999891</v>
      </c>
      <c r="H70" s="461">
        <f t="shared" si="7"/>
        <v>1847.3204919557013</v>
      </c>
      <c r="I70" s="462"/>
      <c r="J70" s="463"/>
      <c r="K70" s="272">
        <f t="shared" si="8"/>
        <v>0.9435287529098899</v>
      </c>
    </row>
  </sheetData>
  <sheetProtection/>
  <mergeCells count="48">
    <mergeCell ref="C70:D70"/>
    <mergeCell ref="H70:J70"/>
    <mergeCell ref="C69:D69"/>
    <mergeCell ref="H69:J69"/>
    <mergeCell ref="C67:D67"/>
    <mergeCell ref="H67:J67"/>
    <mergeCell ref="C68:D68"/>
    <mergeCell ref="H68:J68"/>
    <mergeCell ref="C65:D65"/>
    <mergeCell ref="H65:J65"/>
    <mergeCell ref="C66:D66"/>
    <mergeCell ref="H66:J66"/>
    <mergeCell ref="F45:J45"/>
    <mergeCell ref="C64:D64"/>
    <mergeCell ref="H64:J64"/>
    <mergeCell ref="K60:K63"/>
    <mergeCell ref="C49:D49"/>
    <mergeCell ref="H50:J50"/>
    <mergeCell ref="H51:J51"/>
    <mergeCell ref="C50:D50"/>
    <mergeCell ref="F46:F47"/>
    <mergeCell ref="G46:G47"/>
    <mergeCell ref="B60:E60"/>
    <mergeCell ref="F60:J60"/>
    <mergeCell ref="B61:B63"/>
    <mergeCell ref="C61:D63"/>
    <mergeCell ref="E61:E63"/>
    <mergeCell ref="F61:F63"/>
    <mergeCell ref="G61:G63"/>
    <mergeCell ref="H61:J63"/>
    <mergeCell ref="H48:J48"/>
    <mergeCell ref="K45:K47"/>
    <mergeCell ref="I13:I19"/>
    <mergeCell ref="J13:J19"/>
    <mergeCell ref="K13:K19"/>
    <mergeCell ref="H46:J47"/>
    <mergeCell ref="H49:J49"/>
    <mergeCell ref="C48:D48"/>
    <mergeCell ref="B55:D55"/>
    <mergeCell ref="F55:G55"/>
    <mergeCell ref="B57:D57"/>
    <mergeCell ref="F57:G57"/>
    <mergeCell ref="C51:D51"/>
    <mergeCell ref="B13:B19"/>
    <mergeCell ref="C46:D47"/>
    <mergeCell ref="B46:B47"/>
    <mergeCell ref="B45:E45"/>
    <mergeCell ref="E46:E47"/>
  </mergeCells>
  <printOptions/>
  <pageMargins left="0.75" right="0.06" top="1" bottom="1" header="0.5" footer="0.5"/>
  <pageSetup horizontalDpi="360" verticalDpi="360" orientation="portrait" paperSize="9" scale="9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Programmist</cp:lastModifiedBy>
  <cp:lastPrinted>2013-01-15T05:10:24Z</cp:lastPrinted>
  <dcterms:created xsi:type="dcterms:W3CDTF">1996-10-08T23:32:33Z</dcterms:created>
  <dcterms:modified xsi:type="dcterms:W3CDTF">2015-01-29T05:41:53Z</dcterms:modified>
  <cp:category/>
  <cp:version/>
  <cp:contentType/>
  <cp:contentStatus/>
</cp:coreProperties>
</file>