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420" windowHeight="4500" tabRatio="880" activeTab="0"/>
  </bookViews>
  <sheets>
    <sheet name="План-график (2)" sheetId="1" r:id="rId1"/>
    <sheet name="Капрем.ВЛ-0,4" sheetId="2" r:id="rId2"/>
    <sheet name="План-график" sheetId="3" r:id="rId3"/>
    <sheet name="Капрем.ВЛ-6кВ " sheetId="4" r:id="rId4"/>
    <sheet name="Капрем КЛ ТП" sheetId="5" r:id="rId5"/>
    <sheet name="Капрем.БС" sheetId="6" r:id="rId6"/>
  </sheets>
  <definedNames>
    <definedName name="_xlnm.Print_Titles" localSheetId="1">'Капрем.ВЛ-0,4'!$3:$3</definedName>
    <definedName name="_xlnm.Print_Titles" localSheetId="2">'План-график'!$5:$8</definedName>
    <definedName name="_xlnm.Print_Titles" localSheetId="0">'План-график (2)'!$5:$8</definedName>
    <definedName name="_xlnm.Print_Area" localSheetId="4">'Капрем КЛ ТП'!$A$1:$L$102</definedName>
    <definedName name="_xlnm.Print_Area" localSheetId="3">'Капрем.ВЛ-6кВ '!$A$1:$L$80</definedName>
  </definedNames>
  <calcPr fullCalcOnLoad="1"/>
</workbook>
</file>

<file path=xl/sharedStrings.xml><?xml version="1.0" encoding="utf-8"?>
<sst xmlns="http://schemas.openxmlformats.org/spreadsheetml/2006/main" count="2451" uniqueCount="361">
  <si>
    <t>Вид работы</t>
  </si>
  <si>
    <t>Необх.  колич.</t>
  </si>
  <si>
    <t>Срок выпол.</t>
  </si>
  <si>
    <t>Стоим. по смете</t>
  </si>
  <si>
    <t>Примеч.</t>
  </si>
  <si>
    <t>км</t>
  </si>
  <si>
    <t>шт.</t>
  </si>
  <si>
    <t>провод  АПВ-2,5</t>
  </si>
  <si>
    <t>шт</t>
  </si>
  <si>
    <t>Примечание</t>
  </si>
  <si>
    <t>Необходимые
 материалы</t>
  </si>
  <si>
    <t>Един.
 измер.</t>
  </si>
  <si>
    <t>№
 п/п</t>
  </si>
  <si>
    <t>Необходимые
  материалы</t>
  </si>
  <si>
    <t>Колич.
работ</t>
  </si>
  <si>
    <t xml:space="preserve">Единица 
измерен </t>
  </si>
  <si>
    <t>опоры  ж \ б</t>
  </si>
  <si>
    <t>100 м</t>
  </si>
  <si>
    <t>Ремонт  кабелей  6 -10 кВ:</t>
  </si>
  <si>
    <t>раскопка  траншеи</t>
  </si>
  <si>
    <t>устройство  постели</t>
  </si>
  <si>
    <t>прокладка   кабеля</t>
  </si>
  <si>
    <t>года :</t>
  </si>
  <si>
    <t>лента “Летсар”</t>
  </si>
  <si>
    <t>монтаж  концев.  муфт</t>
  </si>
  <si>
    <t>засыпка  траншеи</t>
  </si>
  <si>
    <t>Ремонт  кабелей  0.4 кВ:</t>
  </si>
  <si>
    <t>кг</t>
  </si>
  <si>
    <t>комплект</t>
  </si>
  <si>
    <t>м</t>
  </si>
  <si>
    <t>сталь  листовая -2 мм</t>
  </si>
  <si>
    <t>уголок  стальн. 63х63</t>
  </si>
  <si>
    <t>ТП</t>
  </si>
  <si>
    <t xml:space="preserve"> </t>
  </si>
  <si>
    <t>По  трансформаторным  подстанциям:</t>
  </si>
  <si>
    <r>
      <t>м</t>
    </r>
    <r>
      <rPr>
        <vertAlign val="superscript"/>
        <sz val="10"/>
        <rFont val="Arial Cyr"/>
        <family val="2"/>
      </rPr>
      <t>2</t>
    </r>
  </si>
  <si>
    <t>кг.</t>
  </si>
  <si>
    <t>створка</t>
  </si>
  <si>
    <t>уголок  стальн. 50х50</t>
  </si>
  <si>
    <t>электроды</t>
  </si>
  <si>
    <t>Стоим. матер.</t>
  </si>
  <si>
    <t>монтаж  контуров  зазем.</t>
  </si>
  <si>
    <t>катанка  Ф - 6 мм</t>
  </si>
  <si>
    <t>уголок  стальн. 45х45х4</t>
  </si>
  <si>
    <t xml:space="preserve">опоры  ж \ б  б/у </t>
  </si>
  <si>
    <t>монтаж  соедин. муфт</t>
  </si>
  <si>
    <t>ААБ-10-3х240</t>
  </si>
  <si>
    <t>ААБ-10-3х150</t>
  </si>
  <si>
    <t>ААБ-10-3х120</t>
  </si>
  <si>
    <t>кабель  ААБ-10-3х240</t>
  </si>
  <si>
    <t>кабель  ААБ-10-3х150</t>
  </si>
  <si>
    <t>кабель  ААБ-10-3х120</t>
  </si>
  <si>
    <t>Необходим.
количество</t>
  </si>
  <si>
    <t>Демонтаж провода</t>
  </si>
  <si>
    <t>кронштейн нов.</t>
  </si>
  <si>
    <t>Монтаж конт.заземл.</t>
  </si>
  <si>
    <t>"Торсадо" 3х50+54.6+2х25</t>
  </si>
  <si>
    <t>"Торсадо" 3х35+54.6+2х16</t>
  </si>
  <si>
    <t>"Торсадо" 4х16</t>
  </si>
  <si>
    <t>"Торсадо" 2х16</t>
  </si>
  <si>
    <t>кабель АВБбШв-1 - 4х70</t>
  </si>
  <si>
    <t>кабель АВБбШв-1-4х50</t>
  </si>
  <si>
    <t>м2</t>
  </si>
  <si>
    <t>кабель АВБбШв-1-4х150</t>
  </si>
  <si>
    <t>кабель АВБбШв-1-4х95</t>
  </si>
  <si>
    <t>м3</t>
  </si>
  <si>
    <t>кабель АВБбШв-1-4х70</t>
  </si>
  <si>
    <t xml:space="preserve">Ремонт мягких кровель на  ТП: </t>
  </si>
  <si>
    <t xml:space="preserve">Изготовление  металлических  дверей  для  замены в ТП: 
</t>
  </si>
  <si>
    <t>Ремонт кирпичной кладкиТП:</t>
  </si>
  <si>
    <t xml:space="preserve">Ремонт  отмосток у ТП </t>
  </si>
  <si>
    <t>"Торсадо" 3х70+54.6+2х25</t>
  </si>
  <si>
    <t>муфты  СТП-10-150/240</t>
  </si>
  <si>
    <t>муфты  СТП-10-70/120</t>
  </si>
  <si>
    <t>муфты  КВТп-10-150/240</t>
  </si>
  <si>
    <t>муфты КВТп-70/120</t>
  </si>
  <si>
    <t>муфты КВТп-150/240</t>
  </si>
  <si>
    <t>муфты  КВТп-10-70/120</t>
  </si>
  <si>
    <t>муфты  4СТП-В-70/120</t>
  </si>
  <si>
    <t>муфты  4СТП-В -150/240</t>
  </si>
  <si>
    <t>Подряд</t>
  </si>
  <si>
    <t>Побелка стен ТП</t>
  </si>
  <si>
    <t>"Торсадо" 3х25+54,6</t>
  </si>
  <si>
    <t>лампы  ДНАТ-100</t>
  </si>
  <si>
    <t>Демонтаж кронштейнов</t>
  </si>
  <si>
    <t>Демонтаж ж/б опор</t>
  </si>
  <si>
    <t>Выправка опор</t>
  </si>
  <si>
    <t>Совместно со службой подстанций</t>
  </si>
  <si>
    <t>кабель АВБбШв-1 4х120</t>
  </si>
  <si>
    <t>кабель АВБбШв-1-4х120</t>
  </si>
  <si>
    <t xml:space="preserve">Ремонт  полов  в  ТП
</t>
  </si>
  <si>
    <t>муфты  КВТП-70/120</t>
  </si>
  <si>
    <t>муфты  КВТП -150/240</t>
  </si>
  <si>
    <t>кол-во материалов  по ГЭСНПиТЕРр</t>
  </si>
  <si>
    <t>кабель АВБбШв-4х95</t>
  </si>
  <si>
    <t>"Торсадо" 4х25</t>
  </si>
  <si>
    <t>АВБбШв 4х95</t>
  </si>
  <si>
    <t>кабель АВБбШв-4х50</t>
  </si>
  <si>
    <t>муфты КВТп-50/35</t>
  </si>
  <si>
    <t>муфты  КВТП -50/35</t>
  </si>
  <si>
    <t>лампы  ДНАТ-250</t>
  </si>
  <si>
    <t>кабель АВБбШв-1 4х185</t>
  </si>
  <si>
    <t>кабель АВБбШв-1-4х185</t>
  </si>
  <si>
    <t xml:space="preserve">Ремонт стен ТП
</t>
  </si>
  <si>
    <t xml:space="preserve">Ремонт трещин в стене
</t>
  </si>
  <si>
    <t>монтаж  СИП 3</t>
  </si>
  <si>
    <t>СИП 3-1х70</t>
  </si>
  <si>
    <t>"Торсадо" 3х50+54.6+2х16</t>
  </si>
  <si>
    <t>"Торсадо" 3х35+54.6</t>
  </si>
  <si>
    <t>лампы  ДНАТ-150</t>
  </si>
  <si>
    <t>"Торсадо" 2х16(в)</t>
  </si>
  <si>
    <t>"Торсадо" 4х16(в)</t>
  </si>
  <si>
    <t>"Торсадо" 3х25+54,6+2х16</t>
  </si>
  <si>
    <t>"Торсадо" 4х25 (в)</t>
  </si>
  <si>
    <t>"Торсадо" 3х35+54.6+2х25</t>
  </si>
  <si>
    <t>Демонтаж дерев опор.</t>
  </si>
  <si>
    <r>
      <t xml:space="preserve">Монтаж  СИП "Торсадо"  </t>
    </r>
    <r>
      <rPr>
        <sz val="9"/>
        <rFont val="Arial Cyr"/>
        <family val="2"/>
      </rPr>
      <t xml:space="preserve">   </t>
    </r>
    <r>
      <rPr>
        <sz val="11"/>
        <rFont val="Arial Cyr"/>
        <family val="2"/>
      </rPr>
      <t xml:space="preserve">    </t>
    </r>
  </si>
  <si>
    <t>Монтаж кронштейнов</t>
  </si>
  <si>
    <t>Монтаж  пров. в кроншт.</t>
  </si>
  <si>
    <t>Монтаж  светильников.</t>
  </si>
  <si>
    <t xml:space="preserve">Установка  ламп  </t>
  </si>
  <si>
    <t>Демонтаж светильников</t>
  </si>
  <si>
    <t>Установка   откосов</t>
  </si>
  <si>
    <t>Установка опор с откосом.</t>
  </si>
  <si>
    <t xml:space="preserve">светил. ЖКУ-100 </t>
  </si>
  <si>
    <t xml:space="preserve">светил. ЖКУ-150 </t>
  </si>
  <si>
    <t xml:space="preserve">светил. ЖКУ-250 </t>
  </si>
  <si>
    <t>кронштейн б/у</t>
  </si>
  <si>
    <t>Установка одност. ж/б опор</t>
  </si>
  <si>
    <t>Обрезка деревьев</t>
  </si>
  <si>
    <t>Монтаж  2-х пров. Вводов</t>
  </si>
  <si>
    <t>Монтаж  4-х пров. Вводов</t>
  </si>
  <si>
    <t>Демонтаж  2-х пров.вводов</t>
  </si>
  <si>
    <t>Демонтаж  4-х пров.вводов</t>
  </si>
  <si>
    <t>дерево</t>
  </si>
  <si>
    <t>Демонтаж  ж/б откосов</t>
  </si>
  <si>
    <t>Демонтаж дерев.откосов</t>
  </si>
  <si>
    <t>"Торсадо" 3х70+54.6</t>
  </si>
  <si>
    <t>ИТОГО по плану кап.ремонта сетей ВЛ 0,4 кВ</t>
  </si>
  <si>
    <t>вид работ</t>
  </si>
  <si>
    <t>материалы</t>
  </si>
  <si>
    <t>Опоры ж/б б/у</t>
  </si>
  <si>
    <t>зажим соед.прокал.SL-25</t>
  </si>
  <si>
    <t>Вязки спиральные СО-70</t>
  </si>
  <si>
    <t>АСБ 3х120</t>
  </si>
  <si>
    <t>совм.со сл.ПСиКС</t>
  </si>
  <si>
    <t>Опоры дер.</t>
  </si>
  <si>
    <t>приставки ж/б</t>
  </si>
  <si>
    <t>Монтаж   ж/б опор с подкосом</t>
  </si>
  <si>
    <t>№</t>
  </si>
  <si>
    <t>Бригада</t>
  </si>
  <si>
    <t>Объект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</si>
  <si>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</si>
  <si>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</si>
  <si>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</si>
  <si>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</si>
  <si>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</si>
  <si>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</si>
  <si>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</si>
  <si>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</si>
  <si>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</si>
  <si>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</si>
  <si>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</si>
  <si>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</si>
  <si>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</si>
  <si>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ЭВС</t>
  </si>
  <si>
    <t>ВЛ-6кВ</t>
  </si>
  <si>
    <t>ВЛ-0,4кВ</t>
  </si>
  <si>
    <t>ЭСНО</t>
  </si>
  <si>
    <t>ВЛ-НО</t>
  </si>
  <si>
    <t>ПС и КС</t>
  </si>
  <si>
    <t>замена на КТП</t>
  </si>
  <si>
    <t>монтаж щита
ЩО-70</t>
  </si>
  <si>
    <t>КЛ-6кВ</t>
  </si>
  <si>
    <t>замена КЛ-0,4кВ</t>
  </si>
  <si>
    <t>замена камер на 
КСО-298</t>
  </si>
  <si>
    <t>замена КЛ-6кВ</t>
  </si>
  <si>
    <t>ремонт мягких кровель на ТП</t>
  </si>
  <si>
    <t>изготовление метал.дверей для ТП</t>
  </si>
  <si>
    <t>ремонт полов в ТП</t>
  </si>
  <si>
    <t>ремонт отмосток у ТП</t>
  </si>
  <si>
    <t>покраска дверей ТП</t>
  </si>
  <si>
    <t>побелка стен ТП</t>
  </si>
  <si>
    <t>ремонт кирпичной кладки ТП</t>
  </si>
  <si>
    <t>ремонт трещин в стене ТП</t>
  </si>
  <si>
    <t>ремонт стен ТП</t>
  </si>
  <si>
    <t>ЭЗиС</t>
  </si>
  <si>
    <t>монтаж кабеля
на опору</t>
  </si>
  <si>
    <t>кабельных  сетей и оборудования  трансформаторных  подстанций</t>
  </si>
  <si>
    <t>строительной части ТП</t>
  </si>
  <si>
    <t>монтаж  концевых  муфт</t>
  </si>
  <si>
    <t>в течение</t>
  </si>
  <si>
    <t>Сумма
руб.</t>
  </si>
  <si>
    <t>Цена единицы
 руб.без  НДС</t>
  </si>
  <si>
    <t>монтаж одностоечных ж/б опор</t>
  </si>
  <si>
    <t>Монтаж А-образных ж/б опор</t>
  </si>
  <si>
    <t>уголок стальн. 50х50х4</t>
  </si>
  <si>
    <t>Разъединители
РЛНД-10/400</t>
  </si>
  <si>
    <t>зажим соед.прокал.SЕ-20</t>
  </si>
  <si>
    <t>ревизия эл.щитовых на тер-рии эл.сети</t>
  </si>
  <si>
    <t>"Утверждаю"</t>
  </si>
  <si>
    <t>Мастер бригады ЭВС</t>
  </si>
  <si>
    <t>Мастер бригады ЭСНО</t>
  </si>
  <si>
    <t>Белов В.В.</t>
  </si>
  <si>
    <t>Начальник службы ПС и КС</t>
  </si>
  <si>
    <t>Плаксин Н.И.</t>
  </si>
  <si>
    <t>Мастер бригады ЭЗиС</t>
  </si>
  <si>
    <t>Уланов Ю.А.</t>
  </si>
  <si>
    <t>"Торсадо" 3х50+54.6</t>
  </si>
  <si>
    <t>монтаж  кабеля ТП</t>
  </si>
  <si>
    <t>Монтаж  светильников</t>
  </si>
  <si>
    <t>Покраска дверей  ТП (блок Б)</t>
  </si>
  <si>
    <t>кабель нов ТП</t>
  </si>
  <si>
    <t xml:space="preserve"> в т. числе земляные работы</t>
  </si>
  <si>
    <t>ООО "Орехово-Зуевская Электросеть"</t>
  </si>
  <si>
    <t>Монтаж ЩО-70</t>
  </si>
  <si>
    <t>СИП 3-1х120</t>
  </si>
  <si>
    <t>Вязки спиральные СО-120</t>
  </si>
  <si>
    <t>-</t>
  </si>
  <si>
    <t>Вязки спиральные СО-50</t>
  </si>
  <si>
    <r>
      <t xml:space="preserve">Демонтаж </t>
    </r>
    <r>
      <rPr>
        <b/>
        <i/>
        <sz val="11"/>
        <rFont val="Arial Cyr"/>
        <family val="0"/>
      </rPr>
      <t>ж/б</t>
    </r>
    <r>
      <rPr>
        <sz val="11"/>
        <rFont val="Arial Cyr"/>
        <family val="2"/>
      </rPr>
      <t xml:space="preserve"> одностоечных опор</t>
    </r>
  </si>
  <si>
    <r>
      <t xml:space="preserve">Демонтаж </t>
    </r>
    <r>
      <rPr>
        <b/>
        <i/>
        <sz val="11"/>
        <rFont val="Arial Cyr"/>
        <family val="0"/>
      </rPr>
      <t>дерев</t>
    </r>
    <r>
      <rPr>
        <sz val="11"/>
        <rFont val="Arial Cyr"/>
        <family val="2"/>
      </rPr>
      <t>. одностоечных опор</t>
    </r>
  </si>
  <si>
    <r>
      <t>Демонтаж А-образных</t>
    </r>
    <r>
      <rPr>
        <b/>
        <i/>
        <sz val="11"/>
        <rFont val="Arial Cyr"/>
        <family val="0"/>
      </rPr>
      <t xml:space="preserve"> ж/б</t>
    </r>
    <r>
      <rPr>
        <sz val="11"/>
        <rFont val="Arial Cyr"/>
        <family val="2"/>
      </rPr>
      <t xml:space="preserve"> опор</t>
    </r>
  </si>
  <si>
    <r>
      <t>Демонтаж А-образных</t>
    </r>
    <r>
      <rPr>
        <b/>
        <i/>
        <sz val="11"/>
        <rFont val="Arial Cyr"/>
        <family val="0"/>
      </rPr>
      <t xml:space="preserve"> дер</t>
    </r>
    <r>
      <rPr>
        <sz val="11"/>
        <rFont val="Arial Cyr"/>
        <family val="2"/>
      </rPr>
      <t>.опор</t>
    </r>
  </si>
  <si>
    <t>монтаж  кабеля ТП-</t>
  </si>
  <si>
    <t>кабель АВБбШв-1-4х240</t>
  </si>
  <si>
    <t>монтаж  кабеля ТП- оп 1/1</t>
  </si>
  <si>
    <t>Установка одност. ж/б.опор</t>
  </si>
  <si>
    <t>АСБ 3х150</t>
  </si>
  <si>
    <t>Опиловка деревьев</t>
  </si>
  <si>
    <t>Подсыпка грунта</t>
  </si>
  <si>
    <r>
      <t xml:space="preserve">Ушко литое однолапчатое </t>
    </r>
    <r>
      <rPr>
        <b/>
        <sz val="11"/>
        <rFont val="Arial"/>
        <family val="2"/>
      </rPr>
      <t>У1-7-16</t>
    </r>
  </si>
  <si>
    <r>
      <t>м</t>
    </r>
    <r>
      <rPr>
        <vertAlign val="superscript"/>
        <sz val="11"/>
        <color indexed="8"/>
        <rFont val="Arial Cyr"/>
        <family val="0"/>
      </rPr>
      <t>3</t>
    </r>
  </si>
  <si>
    <r>
      <t xml:space="preserve">Серьга  </t>
    </r>
    <r>
      <rPr>
        <b/>
        <sz val="11"/>
        <rFont val="Arial"/>
        <family val="2"/>
      </rPr>
      <t>СР-7-16</t>
    </r>
  </si>
  <si>
    <r>
      <t xml:space="preserve">Звено промежуточное к траверсе
</t>
    </r>
    <r>
      <rPr>
        <b/>
        <sz val="11"/>
        <rFont val="Arial"/>
        <family val="2"/>
      </rPr>
      <t xml:space="preserve"> ПРТ-7-1</t>
    </r>
  </si>
  <si>
    <r>
      <t xml:space="preserve">Колпачок </t>
    </r>
    <r>
      <rPr>
        <b/>
        <sz val="11"/>
        <rFont val="Arial"/>
        <family val="2"/>
      </rPr>
      <t>КП-22</t>
    </r>
  </si>
  <si>
    <r>
      <t xml:space="preserve">Анкерный зажим </t>
    </r>
    <r>
      <rPr>
        <b/>
        <sz val="11"/>
        <rFont val="Arial"/>
        <family val="2"/>
      </rPr>
      <t>НБ-2-6А</t>
    </r>
  </si>
  <si>
    <r>
      <t xml:space="preserve">Изолятор фарфоровый штыревой
</t>
    </r>
    <r>
      <rPr>
        <b/>
        <sz val="11"/>
        <rFont val="Arial Cyr"/>
        <family val="0"/>
      </rPr>
      <t xml:space="preserve"> ШФ-20УО</t>
    </r>
  </si>
  <si>
    <t>АВббШв 4х50</t>
  </si>
  <si>
    <t>ПЛАН  капитального  ремонта на  2011г.</t>
  </si>
  <si>
    <t>ВЛ 0,4 кВ  от  ТП-215 (ул.Слободская, Слободской пр-д)</t>
  </si>
  <si>
    <t>ВЛ 0,4 кВ  от  ТП-71 (Школьный пр-д)</t>
  </si>
  <si>
    <t>ВЛ-1</t>
  </si>
  <si>
    <t>ВЛ-2</t>
  </si>
  <si>
    <t>ВЛ 0,4 кВ  от  ТП-295 (д.Демихово, ул.Новая, ул.Зеленая)</t>
  </si>
  <si>
    <t>длина ВЛ</t>
  </si>
  <si>
    <t>ВЛ 0,4 кВ  от  ТП-222 (Кабановская гора)</t>
  </si>
  <si>
    <t>ВЛ 0,4 кВ  от  ТП-225 (Вишневый пр-д)</t>
  </si>
  <si>
    <t>ВЛ 0,4 кВ  от ТП-172 (пр-д Бугрова)</t>
  </si>
  <si>
    <t>ВЛ 0,4 кВ  от  ТП-147 (Ликинское ш.)</t>
  </si>
  <si>
    <t>ВЛ 0,4 кВ  от  ТП-89 (ул.Бугрова)</t>
  </si>
  <si>
    <t>ВЛ 0,4 кВ  от  ТП-74 (ул.Козлова, ул.Аэродромная, 1-й - 4-й пр-д Козлова)</t>
  </si>
  <si>
    <t>ВЛ 0,4 кВ  от  ТП-209 (пл.87км)</t>
  </si>
  <si>
    <t>до оп.11</t>
  </si>
  <si>
    <t>слобод.пр-д</t>
  </si>
  <si>
    <t>монтаж  кабеля ТП-215 на оп.36</t>
  </si>
  <si>
    <t>ВЛ 0,4 кВ  от  ТП-206 (д.Дровосеки)</t>
  </si>
  <si>
    <t>ВЛ 0,4 кВ  от  ТП-107 (д.Дровосеки)</t>
  </si>
  <si>
    <t>ВЛ 0,4 кВ  от  ТП-106 (д.Будьково)</t>
  </si>
  <si>
    <t>муфты  4СТП-В -35/50</t>
  </si>
  <si>
    <t>ТП-215 - ВЛ-0.4</t>
  </si>
  <si>
    <t>монтаж  кабеля ТП-295 оп. №1</t>
  </si>
  <si>
    <t xml:space="preserve">ТП-295 -ВЛ-0.4 </t>
  </si>
  <si>
    <t>монтаж  кабеля ТП-172-оп. №1</t>
  </si>
  <si>
    <t>РП-172 - ВЛ-0,4</t>
  </si>
  <si>
    <t>АВББШв 4х95</t>
  </si>
  <si>
    <t>ТП-89 - ВЛ-0.4</t>
  </si>
  <si>
    <t>АВббШв 4х95</t>
  </si>
  <si>
    <t>ПЛАН  капитального  ремонта  на  2011г.</t>
  </si>
  <si>
    <t xml:space="preserve"> Монтаж  кабелей  для  реконструкции  ВЛ- 0.4 кВ</t>
  </si>
  <si>
    <t>ТП-89 - ВЛ-НО</t>
  </si>
  <si>
    <t>Объём  материалов  для  капремонта оборудования ТП  и  КЛ  в  2011г.</t>
  </si>
  <si>
    <t>ВНз-6-400А</t>
  </si>
  <si>
    <t>ВЛ 6 кВ  ТП76-ТП-106</t>
  </si>
  <si>
    <t>Заземляющий провод.ЗП-1</t>
  </si>
  <si>
    <t>Зажим ПС-2-1</t>
  </si>
  <si>
    <t>Хомут Х-51</t>
  </si>
  <si>
    <t>Оголовок ОГ-56</t>
  </si>
  <si>
    <t>траверса ТМ-73</t>
  </si>
  <si>
    <t>накладка ОГ-52</t>
  </si>
  <si>
    <t>траверса ТМ-60</t>
  </si>
  <si>
    <t>Зажим ПА-2-2</t>
  </si>
  <si>
    <t>Крепление укоса У-1</t>
  </si>
  <si>
    <t>Крепление изолятора КИ-1</t>
  </si>
  <si>
    <t>Звено промежуточное ПРТ-7-1</t>
  </si>
  <si>
    <t xml:space="preserve">РДИП-10 </t>
  </si>
  <si>
    <r>
      <t xml:space="preserve">Изолятор стеклянный подвесной тарельчатый </t>
    </r>
    <r>
      <rPr>
        <b/>
        <sz val="11"/>
        <rFont val="Arial"/>
        <family val="2"/>
      </rPr>
      <t>ПС70Д</t>
    </r>
  </si>
  <si>
    <t>Стойка ж/б 110-5</t>
  </si>
  <si>
    <t xml:space="preserve">кабель </t>
  </si>
  <si>
    <t>СИП 3-1х50</t>
  </si>
  <si>
    <t>ВМП-10</t>
  </si>
  <si>
    <r>
      <t>100 м</t>
    </r>
    <r>
      <rPr>
        <vertAlign val="superscript"/>
        <sz val="12"/>
        <rFont val="Times New Roman"/>
        <family val="1"/>
      </rPr>
      <t>3</t>
    </r>
  </si>
  <si>
    <r>
      <t>100м</t>
    </r>
    <r>
      <rPr>
        <vertAlign val="superscript"/>
        <sz val="12"/>
        <rFont val="Times New Roman"/>
        <family val="1"/>
      </rPr>
      <t>3</t>
    </r>
  </si>
  <si>
    <r>
      <t>Присоед.  жил  кабеля  к  зажимам  сеч.  до 70 мм</t>
    </r>
    <r>
      <rPr>
        <vertAlign val="superscript"/>
        <sz val="10"/>
        <rFont val="Times New Roman"/>
        <family val="1"/>
      </rPr>
      <t>2</t>
    </r>
  </si>
  <si>
    <r>
      <t>Присоед.  жил  кабеля  к  зажимам  сеч.  до 150 мм</t>
    </r>
    <r>
      <rPr>
        <vertAlign val="superscript"/>
        <sz val="10"/>
        <rFont val="Times New Roman"/>
        <family val="1"/>
      </rPr>
      <t>2</t>
    </r>
  </si>
  <si>
    <t>ЩО-70-01-03</t>
  </si>
  <si>
    <t>Панель ЩО-70-01-03</t>
  </si>
  <si>
    <t>Панель ЩО-70-01-70</t>
  </si>
  <si>
    <t>Замена камер КСО в РП-180</t>
  </si>
  <si>
    <t>КСО 298-8ВВ( лин.)</t>
  </si>
  <si>
    <t>КСО 298-23-600( секц. РВ)</t>
  </si>
  <si>
    <t>КСО 298-12-600 ТН</t>
  </si>
  <si>
    <t>Замена КСО в ТП-38</t>
  </si>
  <si>
    <t>Демонтаж КСО</t>
  </si>
  <si>
    <t>Демонтаж КСО-3</t>
  </si>
  <si>
    <t>Монтаж КСО-393</t>
  </si>
  <si>
    <t>КСО-393-04</t>
  </si>
  <si>
    <t>КСО-393-03</t>
  </si>
  <si>
    <t>КСО-393-14(секц)</t>
  </si>
  <si>
    <t>Монтаж КСО-298</t>
  </si>
  <si>
    <t>Замена КСО в ТП-66</t>
  </si>
  <si>
    <t>Замена КСО в ТП-214</t>
  </si>
  <si>
    <t>Замена панелей ЩО-59 в ТП-17</t>
  </si>
  <si>
    <t>ЩО-70-01-70(секц)</t>
  </si>
  <si>
    <t>ЩО-70-01-94( НО)</t>
  </si>
  <si>
    <t>ЩО-70-01-44</t>
  </si>
  <si>
    <t>Демонтаж ЩО-59</t>
  </si>
  <si>
    <t>Замена КСО в ТП-17</t>
  </si>
  <si>
    <t>Камера КСО-298-8ВВ</t>
  </si>
  <si>
    <t>Камера КСО-298-23-600</t>
  </si>
  <si>
    <t>Камера КСО-298-12-600</t>
  </si>
  <si>
    <t>Панель ЩО-70-01-44</t>
  </si>
  <si>
    <t>Панель ЩО-70-01-94</t>
  </si>
  <si>
    <t>Камера КСО-393-03</t>
  </si>
  <si>
    <t>Камера КСО-393-04</t>
  </si>
  <si>
    <t>Камера КСО-393-14</t>
  </si>
  <si>
    <t>ВЛ 0,4 кВ  от  ТП-220 пр.Заготзерно</t>
  </si>
  <si>
    <t>ВЛ 6 кВ  ТП242-281 до ж/д моста</t>
  </si>
  <si>
    <t>генеральный директор
_______________Десятова Н.М.</t>
  </si>
  <si>
    <t>_______________Десятова Н.М.</t>
  </si>
  <si>
    <t>План-график капитального ремонта на 2011г.</t>
  </si>
  <si>
    <t>Гл.инженер</t>
  </si>
  <si>
    <t>Глазунов А.Ю.</t>
  </si>
  <si>
    <t>Горшков А.В.</t>
  </si>
  <si>
    <t xml:space="preserve">                  ТП-225    ТП-74</t>
  </si>
  <si>
    <t xml:space="preserve"> ТП-106</t>
  </si>
  <si>
    <t>ТП-107</t>
  </si>
  <si>
    <t>ТП-206</t>
  </si>
  <si>
    <t>ТП-89    РП-172  ТП-71</t>
  </si>
  <si>
    <t>ТП-215</t>
  </si>
  <si>
    <t>ТП-147</t>
  </si>
  <si>
    <t>ТП-76</t>
  </si>
  <si>
    <t>ТП-106</t>
  </si>
  <si>
    <t>ТП-295</t>
  </si>
  <si>
    <t>ТП-222</t>
  </si>
  <si>
    <t>ТП-209</t>
  </si>
  <si>
    <t>ТП-220</t>
  </si>
  <si>
    <t>ТП-38</t>
  </si>
  <si>
    <t>ТП-17</t>
  </si>
  <si>
    <t>ТП-66</t>
  </si>
  <si>
    <t>ТП-214</t>
  </si>
  <si>
    <t>РП-180</t>
  </si>
  <si>
    <t>замена ячеек в
РУ-6кВ КСО-393</t>
  </si>
  <si>
    <t>ТП-225
ТП-74</t>
  </si>
  <si>
    <t>ТП-242 - ТП-97 - ТП-281</t>
  </si>
  <si>
    <t>ТП-76 - ТП-106</t>
  </si>
  <si>
    <t>ТП-54 ТП- 71 тп-51</t>
  </si>
  <si>
    <t>ТП-1 ТП-50</t>
  </si>
  <si>
    <t>ТП-415 
ТП-158</t>
  </si>
  <si>
    <t>ТП-59
ТП-117</t>
  </si>
  <si>
    <t>Блок-Д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</si>
</sst>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#,##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_-* #,##0.0\ _р_._-;\-* #,##0.0\ _р_._-;_-* &quot;-&quot;??\ _р_._-;_-@_-"/>
    <numFmt numFmtId="188" formatCode="_-* #,##0\ _р_._-;\-* #,##0\ _р_._-;_-* &quot;-&quot;??\ _р_.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;[Red]#,##0"/>
    <numFmt numFmtId="198" formatCode="0;[Red]0"/>
    <numFmt numFmtId="199" formatCode="#,##0.00;[Red]#,##0.00"/>
    <numFmt numFmtId="200" formatCode="[$-FC19]d\ mmmm\ yyyy\ &quot;г.&quot;"/>
    <numFmt numFmtId="201" formatCode="#,##0.00&quot;р.&quot;"/>
    <numFmt numFmtId="202" formatCode="0.00000"/>
    <numFmt numFmtId="203" formatCode="#,##0.0000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  <numFmt numFmtId="207" formatCode="_(* #,##0.0000_);_(* \(#,##0.0000\);_(* &quot;-&quot;??_);_(@_)"/>
    <numFmt numFmtId="208" formatCode="_-* #,##0.0_р_._-;\-* #,##0.0_р_._-;_-* &quot;-&quot;??_р_._-;_-@_-"/>
    <numFmt numFmtId="209" formatCode="_-* #,##0_р_._-;\-* #,##0_р_._-;_-* &quot;-&quot;??_р_._-;_-@_-"/>
    <numFmt numFmtId="210" formatCode="#,##0.00000"/>
    <numFmt numFmtId="211" formatCode="_-* #,##0.000\ _р_._-;\-* #,##0.000\ _р_._-;_-* &quot;-&quot;??\ _р_._-;_-@_-"/>
    <numFmt numFmtId="212" formatCode="_-* #,##0.000_р_._-;\-* #,##0.000_р_._-;_-* &quot;-&quot;???_р_._-;_-@_-"/>
    <numFmt numFmtId="213" formatCode="#,##0.00_р_."/>
    <numFmt numFmtId="214" formatCode="_-* #,##0.000_р_._-;\-* #,##0.000_р_._-;_-* &quot;-&quot;??_р_._-;_-@_-"/>
    <numFmt numFmtId="215" formatCode="_-* #,##0.0000_р_._-;\-* #,##0.0000_р_._-;_-* &quot;-&quot;??_р_._-;_-@_-"/>
    <numFmt numFmtId="216" formatCode="0.0000"/>
    <numFmt numFmtId="217" formatCode="[$€-2]\ ###,000_);[Red]\([$€-2]\ ###,000\)"/>
  </numFmts>
  <fonts count="7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  <font>
      <vertAlign val="superscript"/>
      <sz val="10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b/>
      <i/>
      <sz val="14"/>
      <color indexed="12"/>
      <name val="Arial Cyr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color indexed="8"/>
      <name val="Arial Cyr"/>
      <family val="0"/>
    </font>
    <font>
      <b/>
      <sz val="14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2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81" fontId="2" fillId="0" borderId="31" xfId="0" applyNumberFormat="1" applyFont="1" applyFill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1" fontId="2" fillId="0" borderId="27" xfId="0" applyNumberFormat="1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4" fontId="0" fillId="0" borderId="38" xfId="0" applyNumberFormat="1" applyBorder="1" applyAlignment="1">
      <alignment vertical="center"/>
    </xf>
    <xf numFmtId="181" fontId="2" fillId="0" borderId="36" xfId="0" applyNumberFormat="1" applyFont="1" applyFill="1" applyBorder="1" applyAlignment="1">
      <alignment vertical="center"/>
    </xf>
    <xf numFmtId="4" fontId="0" fillId="0" borderId="29" xfId="0" applyNumberFormat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1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/>
      <protection/>
    </xf>
    <xf numFmtId="0" fontId="0" fillId="0" borderId="0" xfId="53">
      <alignment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vertical="center"/>
      <protection/>
    </xf>
    <xf numFmtId="0" fontId="0" fillId="0" borderId="14" xfId="53" applyBorder="1" applyAlignment="1">
      <alignment horizontal="center" vertical="center"/>
      <protection/>
    </xf>
    <xf numFmtId="0" fontId="0" fillId="0" borderId="14" xfId="53" applyBorder="1">
      <alignment vertical="center"/>
      <protection/>
    </xf>
    <xf numFmtId="0" fontId="0" fillId="0" borderId="15" xfId="53" applyBorder="1">
      <alignment vertical="center"/>
      <protection/>
    </xf>
    <xf numFmtId="0" fontId="5" fillId="0" borderId="14" xfId="53" applyFont="1" applyBorder="1" applyAlignment="1">
      <alignment vertical="center" wrapText="1"/>
      <protection/>
    </xf>
    <xf numFmtId="179" fontId="7" fillId="0" borderId="14" xfId="63" applyFont="1" applyBorder="1" applyAlignment="1">
      <alignment vertical="center"/>
    </xf>
    <xf numFmtId="0" fontId="5" fillId="0" borderId="14" xfId="53" applyFont="1" applyBorder="1">
      <alignment vertical="center"/>
      <protection/>
    </xf>
    <xf numFmtId="0" fontId="5" fillId="0" borderId="15" xfId="53" applyFont="1" applyBorder="1">
      <alignment vertical="center"/>
      <protection/>
    </xf>
    <xf numFmtId="0" fontId="5" fillId="0" borderId="14" xfId="53" applyFont="1" applyBorder="1">
      <alignment vertical="center"/>
      <protection/>
    </xf>
    <xf numFmtId="0" fontId="5" fillId="0" borderId="19" xfId="53" applyFont="1" applyBorder="1">
      <alignment vertical="center"/>
      <protection/>
    </xf>
    <xf numFmtId="0" fontId="5" fillId="0" borderId="19" xfId="53" applyFont="1" applyBorder="1" applyAlignment="1">
      <alignment horizontal="center" vertical="center"/>
      <protection/>
    </xf>
    <xf numFmtId="179" fontId="7" fillId="0" borderId="19" xfId="63" applyFont="1" applyBorder="1" applyAlignment="1">
      <alignment vertical="center"/>
    </xf>
    <xf numFmtId="0" fontId="5" fillId="0" borderId="39" xfId="53" applyFont="1" applyBorder="1" applyAlignment="1">
      <alignment vertical="center" wrapText="1"/>
      <protection/>
    </xf>
    <xf numFmtId="0" fontId="5" fillId="0" borderId="39" xfId="53" applyFont="1" applyBorder="1" applyAlignment="1">
      <alignment horizontal="center" vertical="center"/>
      <protection/>
    </xf>
    <xf numFmtId="179" fontId="7" fillId="0" borderId="39" xfId="63" applyFont="1" applyBorder="1" applyAlignment="1">
      <alignment vertical="center"/>
    </xf>
    <xf numFmtId="0" fontId="5" fillId="0" borderId="19" xfId="53" applyFont="1" applyBorder="1" applyAlignment="1">
      <alignment vertical="center" wrapText="1"/>
      <protection/>
    </xf>
    <xf numFmtId="0" fontId="5" fillId="0" borderId="19" xfId="53" applyFont="1" applyBorder="1">
      <alignment vertical="center"/>
      <protection/>
    </xf>
    <xf numFmtId="0" fontId="0" fillId="0" borderId="39" xfId="53" applyFont="1" applyBorder="1" applyAlignment="1">
      <alignment vertical="center" wrapText="1"/>
      <protection/>
    </xf>
    <xf numFmtId="0" fontId="0" fillId="0" borderId="14" xfId="53" applyFont="1" applyBorder="1" applyAlignment="1">
      <alignment vertical="center" wrapText="1"/>
      <protection/>
    </xf>
    <xf numFmtId="0" fontId="0" fillId="0" borderId="19" xfId="53" applyFont="1" applyBorder="1" applyAlignment="1">
      <alignment vertical="center" wrapText="1"/>
      <protection/>
    </xf>
    <xf numFmtId="0" fontId="5" fillId="0" borderId="18" xfId="53" applyFont="1" applyBorder="1">
      <alignment vertical="center"/>
      <protection/>
    </xf>
    <xf numFmtId="0" fontId="0" fillId="0" borderId="0" xfId="53" applyAlignment="1">
      <alignment horizontal="center" vertical="center"/>
      <protection/>
    </xf>
    <xf numFmtId="0" fontId="6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distributed"/>
    </xf>
    <xf numFmtId="0" fontId="0" fillId="0" borderId="14" xfId="0" applyFont="1" applyBorder="1" applyAlignment="1">
      <alignment horizontal="center" vertical="distributed" wrapText="1"/>
    </xf>
    <xf numFmtId="0" fontId="17" fillId="0" borderId="14" xfId="0" applyFont="1" applyBorder="1" applyAlignment="1">
      <alignment horizontal="center" vertical="distributed"/>
    </xf>
    <xf numFmtId="0" fontId="0" fillId="33" borderId="31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4" xfId="53" applyFont="1" applyBorder="1" applyAlignment="1">
      <alignment horizontal="left" vertical="center"/>
      <protection/>
    </xf>
    <xf numFmtId="0" fontId="0" fillId="0" borderId="14" xfId="0" applyFont="1" applyBorder="1" applyAlignment="1">
      <alignment vertical="distributed"/>
    </xf>
    <xf numFmtId="0" fontId="17" fillId="0" borderId="31" xfId="0" applyFont="1" applyBorder="1" applyAlignment="1">
      <alignment horizontal="center" vertical="distributed"/>
    </xf>
    <xf numFmtId="0" fontId="0" fillId="0" borderId="36" xfId="0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6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3" fontId="2" fillId="0" borderId="41" xfId="53" applyNumberFormat="1" applyFont="1" applyBorder="1" applyAlignment="1">
      <alignment horizontal="center" vertical="center"/>
      <protection/>
    </xf>
    <xf numFmtId="4" fontId="0" fillId="0" borderId="40" xfId="53" applyNumberFormat="1" applyFont="1" applyBorder="1" applyAlignment="1">
      <alignment horizontal="center" vertical="center"/>
      <protection/>
    </xf>
    <xf numFmtId="4" fontId="5" fillId="0" borderId="40" xfId="53" applyNumberFormat="1" applyFont="1" applyBorder="1" applyAlignment="1">
      <alignment horizontal="center" vertical="center"/>
      <protection/>
    </xf>
    <xf numFmtId="4" fontId="5" fillId="0" borderId="38" xfId="53" applyNumberFormat="1" applyFont="1" applyBorder="1" applyAlignment="1">
      <alignment horizontal="center" vertical="center"/>
      <protection/>
    </xf>
    <xf numFmtId="4" fontId="5" fillId="0" borderId="42" xfId="53" applyNumberFormat="1" applyFont="1" applyBorder="1" applyAlignment="1">
      <alignment horizontal="center" vertical="center"/>
      <protection/>
    </xf>
    <xf numFmtId="3" fontId="2" fillId="0" borderId="43" xfId="53" applyNumberFormat="1" applyFont="1" applyBorder="1" applyAlignment="1">
      <alignment horizontal="center" vertical="center"/>
      <protection/>
    </xf>
    <xf numFmtId="4" fontId="0" fillId="0" borderId="38" xfId="53" applyNumberFormat="1" applyFont="1" applyBorder="1" applyAlignment="1">
      <alignment horizontal="center" vertical="center"/>
      <protection/>
    </xf>
    <xf numFmtId="4" fontId="0" fillId="0" borderId="42" xfId="53" applyNumberFormat="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1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179" fontId="7" fillId="0" borderId="11" xfId="63" applyFont="1" applyBorder="1" applyAlignment="1">
      <alignment horizontal="center" vertical="center" wrapText="1"/>
    </xf>
    <xf numFmtId="179" fontId="7" fillId="0" borderId="39" xfId="63" applyFont="1" applyBorder="1" applyAlignment="1">
      <alignment horizontal="right" vertical="center"/>
    </xf>
    <xf numFmtId="179" fontId="7" fillId="0" borderId="19" xfId="63" applyFont="1" applyBorder="1" applyAlignment="1">
      <alignment horizontal="right" vertical="center"/>
    </xf>
    <xf numFmtId="179" fontId="7" fillId="0" borderId="0" xfId="63" applyFont="1" applyAlignment="1">
      <alignment vertical="center"/>
    </xf>
    <xf numFmtId="179" fontId="5" fillId="0" borderId="14" xfId="63" applyFont="1" applyBorder="1" applyAlignment="1">
      <alignment vertical="center"/>
    </xf>
    <xf numFmtId="179" fontId="5" fillId="0" borderId="0" xfId="63" applyFont="1" applyAlignment="1">
      <alignment vertical="center"/>
    </xf>
    <xf numFmtId="0" fontId="0" fillId="0" borderId="13" xfId="53" applyBorder="1">
      <alignment vertical="center"/>
      <protection/>
    </xf>
    <xf numFmtId="0" fontId="5" fillId="0" borderId="19" xfId="0" applyFont="1" applyBorder="1" applyAlignment="1">
      <alignment horizontal="center" vertical="center"/>
    </xf>
    <xf numFmtId="4" fontId="0" fillId="0" borderId="44" xfId="53" applyNumberFormat="1" applyFont="1" applyBorder="1" applyAlignment="1">
      <alignment horizontal="center" vertical="center"/>
      <protection/>
    </xf>
    <xf numFmtId="0" fontId="0" fillId="0" borderId="30" xfId="53" applyFont="1" applyBorder="1" applyAlignment="1">
      <alignment vertical="center" wrapText="1"/>
      <protection/>
    </xf>
    <xf numFmtId="4" fontId="0" fillId="0" borderId="41" xfId="53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53" applyBorder="1">
      <alignment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79" fontId="7" fillId="0" borderId="14" xfId="63" applyFont="1" applyFill="1" applyBorder="1" applyAlignment="1">
      <alignment vertical="center"/>
    </xf>
    <xf numFmtId="0" fontId="5" fillId="0" borderId="14" xfId="53" applyFont="1" applyFill="1" applyBorder="1" applyAlignment="1">
      <alignment vertical="distributed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distributed"/>
      <protection/>
    </xf>
    <xf numFmtId="0" fontId="5" fillId="0" borderId="14" xfId="53" applyFont="1" applyBorder="1" applyAlignment="1">
      <alignment vertical="distributed"/>
      <protection/>
    </xf>
    <xf numFmtId="0" fontId="5" fillId="0" borderId="40" xfId="53" applyFont="1" applyBorder="1">
      <alignment vertical="center"/>
      <protection/>
    </xf>
    <xf numFmtId="4" fontId="5" fillId="0" borderId="3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1" fontId="2" fillId="0" borderId="47" xfId="0" applyNumberFormat="1" applyFont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9" fontId="5" fillId="0" borderId="14" xfId="53" applyNumberFormat="1" applyFont="1" applyBorder="1">
      <alignment vertical="center"/>
      <protection/>
    </xf>
    <xf numFmtId="0" fontId="5" fillId="0" borderId="19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" fontId="2" fillId="0" borderId="51" xfId="0" applyNumberFormat="1" applyFont="1" applyFill="1" applyBorder="1" applyAlignment="1">
      <alignment vertical="center"/>
    </xf>
    <xf numFmtId="4" fontId="5" fillId="0" borderId="50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53" xfId="53" applyFont="1" applyBorder="1" applyAlignment="1">
      <alignment horizontal="left" vertical="center"/>
      <protection/>
    </xf>
    <xf numFmtId="0" fontId="11" fillId="0" borderId="39" xfId="53" applyFont="1" applyBorder="1" applyAlignment="1">
      <alignment vertical="center" wrapText="1"/>
      <protection/>
    </xf>
    <xf numFmtId="43" fontId="5" fillId="0" borderId="14" xfId="53" applyNumberFormat="1" applyFont="1" applyBorder="1">
      <alignment vertical="center"/>
      <protection/>
    </xf>
    <xf numFmtId="211" fontId="7" fillId="0" borderId="39" xfId="63" applyNumberFormat="1" applyFont="1" applyBorder="1" applyAlignment="1">
      <alignment vertical="center"/>
    </xf>
    <xf numFmtId="0" fontId="14" fillId="0" borderId="14" xfId="53" applyFont="1" applyBorder="1" applyAlignment="1">
      <alignment horizontal="center" vertical="center"/>
      <protection/>
    </xf>
    <xf numFmtId="179" fontId="7" fillId="0" borderId="14" xfId="63" applyFont="1" applyFill="1" applyBorder="1" applyAlignment="1">
      <alignment horizontal="center" vertical="center"/>
    </xf>
    <xf numFmtId="179" fontId="7" fillId="0" borderId="14" xfId="63" applyFont="1" applyBorder="1" applyAlignment="1">
      <alignment horizontal="center" vertical="center"/>
    </xf>
    <xf numFmtId="179" fontId="7" fillId="0" borderId="19" xfId="63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7" fillId="0" borderId="14" xfId="63" applyNumberFormat="1" applyFon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63" applyNumberFormat="1" applyFont="1" applyFill="1" applyBorder="1" applyAlignment="1">
      <alignment vertical="center"/>
    </xf>
    <xf numFmtId="2" fontId="7" fillId="0" borderId="14" xfId="63" applyNumberFormat="1" applyFont="1" applyFill="1" applyBorder="1" applyAlignment="1">
      <alignment horizontal="center" vertical="center"/>
    </xf>
    <xf numFmtId="2" fontId="5" fillId="0" borderId="14" xfId="53" applyNumberFormat="1" applyFont="1" applyBorder="1">
      <alignment vertical="center"/>
      <protection/>
    </xf>
    <xf numFmtId="2" fontId="7" fillId="0" borderId="19" xfId="63" applyNumberFormat="1" applyFont="1" applyBorder="1" applyAlignment="1">
      <alignment vertical="center"/>
    </xf>
    <xf numFmtId="2" fontId="7" fillId="0" borderId="0" xfId="63" applyNumberFormat="1" applyFont="1" applyAlignment="1">
      <alignment vertical="center"/>
    </xf>
    <xf numFmtId="2" fontId="7" fillId="0" borderId="14" xfId="63" applyNumberFormat="1" applyFont="1" applyBorder="1" applyAlignment="1">
      <alignment horizontal="right" vertical="center"/>
    </xf>
    <xf numFmtId="179" fontId="7" fillId="0" borderId="39" xfId="63" applyFont="1" applyBorder="1" applyAlignment="1">
      <alignment horizontal="center" vertical="center"/>
    </xf>
    <xf numFmtId="2" fontId="7" fillId="0" borderId="31" xfId="63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2" fontId="7" fillId="0" borderId="31" xfId="63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2" fontId="7" fillId="0" borderId="0" xfId="53" applyNumberFormat="1" applyFont="1" applyBorder="1" applyAlignment="1">
      <alignment horizontal="center" vertical="center"/>
      <protection/>
    </xf>
    <xf numFmtId="0" fontId="0" fillId="0" borderId="14" xfId="53" applyFont="1" applyBorder="1">
      <alignment vertical="center"/>
      <protection/>
    </xf>
    <xf numFmtId="0" fontId="1" fillId="34" borderId="0" xfId="0" applyFont="1" applyFill="1" applyAlignment="1">
      <alignment horizontal="center" vertical="center"/>
    </xf>
    <xf numFmtId="2" fontId="7" fillId="0" borderId="14" xfId="53" applyNumberFormat="1" applyFont="1" applyBorder="1" applyAlignment="1">
      <alignment horizontal="center" vertical="center"/>
      <protection/>
    </xf>
    <xf numFmtId="1" fontId="25" fillId="0" borderId="14" xfId="61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1" fontId="23" fillId="0" borderId="14" xfId="61" applyNumberFormat="1" applyFont="1" applyBorder="1" applyAlignment="1">
      <alignment horizontal="center" vertical="center"/>
    </xf>
    <xf numFmtId="1" fontId="26" fillId="0" borderId="14" xfId="61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183" fontId="28" fillId="0" borderId="14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1" fontId="30" fillId="0" borderId="14" xfId="61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0" fontId="26" fillId="0" borderId="31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1" fontId="26" fillId="0" borderId="14" xfId="61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 wrapText="1"/>
    </xf>
    <xf numFmtId="0" fontId="26" fillId="35" borderId="14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1" fontId="26" fillId="0" borderId="0" xfId="61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1" fontId="30" fillId="0" borderId="14" xfId="61" applyNumberFormat="1" applyFont="1" applyBorder="1" applyAlignment="1">
      <alignment horizontal="center" vertical="center" wrapText="1"/>
    </xf>
    <xf numFmtId="179" fontId="30" fillId="0" borderId="14" xfId="61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1" fontId="28" fillId="0" borderId="14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35" fillId="0" borderId="31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/>
    </xf>
    <xf numFmtId="0" fontId="26" fillId="0" borderId="39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left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/>
    </xf>
    <xf numFmtId="0" fontId="28" fillId="0" borderId="54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distributed"/>
    </xf>
    <xf numFmtId="0" fontId="0" fillId="0" borderId="39" xfId="0" applyFont="1" applyBorder="1" applyAlignment="1">
      <alignment horizontal="center" vertical="distributed"/>
    </xf>
    <xf numFmtId="0" fontId="0" fillId="0" borderId="17" xfId="0" applyFont="1" applyBorder="1" applyAlignment="1">
      <alignment horizontal="center" vertical="distributed"/>
    </xf>
    <xf numFmtId="2" fontId="7" fillId="0" borderId="14" xfId="63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distributed" wrapText="1"/>
    </xf>
    <xf numFmtId="0" fontId="1" fillId="0" borderId="0" xfId="0" applyFont="1" applyAlignment="1">
      <alignment vertical="center"/>
    </xf>
    <xf numFmtId="0" fontId="0" fillId="0" borderId="31" xfId="0" applyFont="1" applyBorder="1" applyAlignment="1">
      <alignment vertical="distributed"/>
    </xf>
    <xf numFmtId="0" fontId="0" fillId="0" borderId="21" xfId="0" applyFont="1" applyBorder="1" applyAlignment="1">
      <alignment vertical="distributed"/>
    </xf>
    <xf numFmtId="0" fontId="11" fillId="0" borderId="14" xfId="0" applyFont="1" applyBorder="1" applyAlignment="1">
      <alignment horizontal="center" vertical="distributed"/>
    </xf>
    <xf numFmtId="0" fontId="11" fillId="0" borderId="14" xfId="0" applyFont="1" applyBorder="1" applyAlignment="1">
      <alignment horizontal="center" vertical="distributed" wrapText="1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distributed" wrapText="1"/>
    </xf>
    <xf numFmtId="0" fontId="11" fillId="0" borderId="20" xfId="0" applyFont="1" applyBorder="1" applyAlignment="1">
      <alignment horizontal="left" vertical="distributed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distributed" wrapText="1"/>
    </xf>
    <xf numFmtId="0" fontId="0" fillId="0" borderId="20" xfId="0" applyBorder="1" applyAlignment="1">
      <alignment horizontal="left" vertical="center"/>
    </xf>
    <xf numFmtId="0" fontId="11" fillId="0" borderId="14" xfId="0" applyFont="1" applyBorder="1" applyAlignment="1">
      <alignment horizontal="left" vertical="distributed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distributed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distributed" wrapText="1"/>
    </xf>
    <xf numFmtId="0" fontId="11" fillId="0" borderId="20" xfId="0" applyFont="1" applyBorder="1" applyAlignment="1">
      <alignment horizontal="center" vertical="distributed" wrapText="1"/>
    </xf>
    <xf numFmtId="0" fontId="11" fillId="0" borderId="20" xfId="0" applyFont="1" applyBorder="1" applyAlignment="1">
      <alignment horizontal="center" vertical="distributed"/>
    </xf>
    <xf numFmtId="0" fontId="11" fillId="0" borderId="14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distributed"/>
    </xf>
    <xf numFmtId="0" fontId="11" fillId="0" borderId="14" xfId="0" applyFont="1" applyBorder="1" applyAlignment="1">
      <alignment vertical="distributed"/>
    </xf>
    <xf numFmtId="0" fontId="0" fillId="0" borderId="45" xfId="0" applyBorder="1" applyAlignment="1">
      <alignment horizontal="left" vertical="center"/>
    </xf>
    <xf numFmtId="0" fontId="11" fillId="0" borderId="31" xfId="0" applyFont="1" applyBorder="1" applyAlignment="1">
      <alignment vertical="distributed"/>
    </xf>
    <xf numFmtId="0" fontId="0" fillId="0" borderId="0" xfId="0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distributed"/>
    </xf>
    <xf numFmtId="0" fontId="11" fillId="0" borderId="2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distributed" wrapText="1"/>
    </xf>
    <xf numFmtId="0" fontId="0" fillId="0" borderId="25" xfId="0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0" fontId="0" fillId="0" borderId="0" xfId="0" applyAlignment="1">
      <alignment horizontal="left" vertical="center" wrapText="1"/>
    </xf>
    <xf numFmtId="0" fontId="5" fillId="0" borderId="32" xfId="53" applyFont="1" applyBorder="1" applyAlignment="1">
      <alignment horizontal="left" vertical="center"/>
      <protection/>
    </xf>
    <xf numFmtId="0" fontId="5" fillId="0" borderId="22" xfId="53" applyFont="1" applyBorder="1" applyAlignment="1">
      <alignment horizontal="left" vertical="center"/>
      <protection/>
    </xf>
    <xf numFmtId="0" fontId="5" fillId="0" borderId="27" xfId="53" applyFont="1" applyBorder="1" applyAlignment="1">
      <alignment horizontal="left" vertical="center"/>
      <protection/>
    </xf>
    <xf numFmtId="0" fontId="5" fillId="0" borderId="30" xfId="53" applyFont="1" applyBorder="1" applyAlignment="1">
      <alignment horizontal="left" vertical="center"/>
      <protection/>
    </xf>
    <xf numFmtId="0" fontId="5" fillId="0" borderId="56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51" xfId="53" applyFont="1" applyBorder="1" applyAlignment="1">
      <alignment horizontal="center" vertical="center" wrapText="1"/>
      <protection/>
    </xf>
    <xf numFmtId="0" fontId="5" fillId="0" borderId="49" xfId="53" applyFont="1" applyBorder="1" applyAlignment="1">
      <alignment horizontal="center" vertical="center" wrapText="1"/>
      <protection/>
    </xf>
    <xf numFmtId="0" fontId="5" fillId="0" borderId="57" xfId="53" applyFont="1" applyBorder="1" applyAlignment="1">
      <alignment horizontal="center" vertical="center" wrapText="1"/>
      <protection/>
    </xf>
    <xf numFmtId="0" fontId="5" fillId="0" borderId="31" xfId="53" applyFont="1" applyBorder="1">
      <alignment vertical="center"/>
      <protection/>
    </xf>
    <xf numFmtId="0" fontId="5" fillId="0" borderId="21" xfId="53" applyFont="1" applyBorder="1">
      <alignment vertical="center"/>
      <protection/>
    </xf>
    <xf numFmtId="0" fontId="0" fillId="0" borderId="55" xfId="53" applyFont="1" applyBorder="1" applyAlignment="1">
      <alignment horizontal="center" vertical="center"/>
      <protection/>
    </xf>
    <xf numFmtId="0" fontId="0" fillId="0" borderId="58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left" vertical="center"/>
      <protection/>
    </xf>
    <xf numFmtId="0" fontId="0" fillId="0" borderId="32" xfId="53" applyFont="1" applyBorder="1">
      <alignment vertical="center"/>
      <protection/>
    </xf>
    <xf numFmtId="0" fontId="0" fillId="0" borderId="22" xfId="53" applyFont="1" applyBorder="1">
      <alignment vertical="center"/>
      <protection/>
    </xf>
    <xf numFmtId="0" fontId="0" fillId="0" borderId="39" xfId="53" applyFont="1" applyBorder="1" applyAlignment="1">
      <alignment horizontal="left" vertical="center"/>
      <protection/>
    </xf>
    <xf numFmtId="0" fontId="0" fillId="0" borderId="14" xfId="53" applyFont="1" applyBorder="1" applyAlignment="1">
      <alignment horizontal="left" vertical="center"/>
      <protection/>
    </xf>
    <xf numFmtId="0" fontId="0" fillId="0" borderId="19" xfId="53" applyFont="1" applyBorder="1" applyAlignment="1">
      <alignment horizontal="left" vertical="center"/>
      <protection/>
    </xf>
    <xf numFmtId="0" fontId="0" fillId="0" borderId="31" xfId="53" applyFont="1" applyBorder="1">
      <alignment vertical="center"/>
      <protection/>
    </xf>
    <xf numFmtId="0" fontId="0" fillId="0" borderId="21" xfId="53" applyFont="1" applyBorder="1">
      <alignment vertical="center"/>
      <protection/>
    </xf>
    <xf numFmtId="0" fontId="0" fillId="0" borderId="27" xfId="53" applyFont="1" applyBorder="1">
      <alignment vertical="center"/>
      <protection/>
    </xf>
    <xf numFmtId="0" fontId="0" fillId="0" borderId="30" xfId="53" applyFont="1" applyBorder="1">
      <alignment vertical="center"/>
      <protection/>
    </xf>
    <xf numFmtId="0" fontId="2" fillId="0" borderId="35" xfId="53" applyFont="1" applyBorder="1" applyAlignment="1">
      <alignment horizontal="left" vertical="center"/>
      <protection/>
    </xf>
    <xf numFmtId="0" fontId="2" fillId="0" borderId="53" xfId="53" applyFont="1" applyBorder="1" applyAlignment="1">
      <alignment horizontal="left" vertical="center"/>
      <protection/>
    </xf>
    <xf numFmtId="0" fontId="2" fillId="0" borderId="59" xfId="53" applyFont="1" applyBorder="1" applyAlignment="1">
      <alignment horizontal="left" vertical="center"/>
      <protection/>
    </xf>
    <xf numFmtId="0" fontId="0" fillId="0" borderId="31" xfId="53" applyBorder="1" applyAlignment="1">
      <alignment horizontal="center" vertical="center"/>
      <protection/>
    </xf>
    <xf numFmtId="0" fontId="0" fillId="0" borderId="21" xfId="53" applyBorder="1" applyAlignment="1">
      <alignment horizontal="center" vertical="center"/>
      <protection/>
    </xf>
    <xf numFmtId="0" fontId="16" fillId="0" borderId="14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5" fillId="0" borderId="31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55" xfId="53" applyFont="1" applyBorder="1" applyAlignment="1">
      <alignment horizontal="left" vertical="center"/>
      <protection/>
    </xf>
    <xf numFmtId="0" fontId="5" fillId="0" borderId="58" xfId="53" applyFont="1" applyBorder="1" applyAlignment="1">
      <alignment horizontal="left" vertical="center"/>
      <protection/>
    </xf>
    <xf numFmtId="0" fontId="2" fillId="0" borderId="35" xfId="53" applyFont="1" applyBorder="1" applyAlignment="1">
      <alignment horizontal="center" vertical="center"/>
      <protection/>
    </xf>
    <xf numFmtId="0" fontId="2" fillId="0" borderId="53" xfId="53" applyFont="1" applyBorder="1" applyAlignment="1">
      <alignment horizontal="center" vertical="center"/>
      <protection/>
    </xf>
    <xf numFmtId="0" fontId="2" fillId="0" borderId="59" xfId="53" applyFont="1" applyBorder="1" applyAlignment="1">
      <alignment horizontal="center" vertical="center"/>
      <protection/>
    </xf>
    <xf numFmtId="3" fontId="2" fillId="33" borderId="21" xfId="53" applyNumberFormat="1" applyFont="1" applyFill="1" applyBorder="1" applyAlignment="1">
      <alignment horizontal="center" vertical="center"/>
      <protection/>
    </xf>
    <xf numFmtId="3" fontId="2" fillId="33" borderId="14" xfId="53" applyNumberFormat="1" applyFont="1" applyFill="1" applyBorder="1" applyAlignment="1">
      <alignment horizontal="center" vertical="center"/>
      <protection/>
    </xf>
    <xf numFmtId="0" fontId="2" fillId="36" borderId="14" xfId="53" applyFont="1" applyFill="1" applyBorder="1" applyAlignment="1">
      <alignment horizontal="center" vertical="center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left" vertical="center"/>
      <protection/>
    </xf>
    <xf numFmtId="0" fontId="0" fillId="0" borderId="55" xfId="53" applyFont="1" applyBorder="1">
      <alignment vertical="center"/>
      <protection/>
    </xf>
    <xf numFmtId="0" fontId="0" fillId="0" borderId="58" xfId="53" applyFont="1" applyBorder="1">
      <alignment vertical="center"/>
      <protection/>
    </xf>
    <xf numFmtId="0" fontId="18" fillId="0" borderId="0" xfId="0" applyFont="1" applyAlignment="1">
      <alignment horizontal="center" vertical="center"/>
    </xf>
    <xf numFmtId="0" fontId="1" fillId="0" borderId="11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distributed"/>
    </xf>
    <xf numFmtId="0" fontId="11" fillId="0" borderId="21" xfId="0" applyFont="1" applyBorder="1" applyAlignment="1">
      <alignment horizontal="center" vertical="distributed"/>
    </xf>
    <xf numFmtId="0" fontId="11" fillId="0" borderId="25" xfId="0" applyFont="1" applyBorder="1" applyAlignment="1">
      <alignment horizontal="center" vertical="distributed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distributed"/>
    </xf>
    <xf numFmtId="0" fontId="21" fillId="0" borderId="3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distributed" wrapText="1"/>
    </xf>
    <xf numFmtId="0" fontId="5" fillId="0" borderId="3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distributed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distributed"/>
    </xf>
    <xf numFmtId="0" fontId="5" fillId="0" borderId="21" xfId="0" applyFont="1" applyBorder="1" applyAlignment="1">
      <alignment horizontal="left" vertical="distributed"/>
    </xf>
    <xf numFmtId="0" fontId="5" fillId="0" borderId="2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" fontId="7" fillId="0" borderId="20" xfId="63" applyNumberFormat="1" applyFont="1" applyBorder="1" applyAlignment="1">
      <alignment horizontal="right" vertical="center"/>
    </xf>
    <xf numFmtId="2" fontId="7" fillId="0" borderId="39" xfId="63" applyNumberFormat="1" applyFont="1" applyBorder="1" applyAlignment="1">
      <alignment horizontal="right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30" fillId="0" borderId="31" xfId="0" applyFont="1" applyFill="1" applyBorder="1" applyAlignment="1">
      <alignment horizontal="left" vertical="center"/>
    </xf>
    <xf numFmtId="0" fontId="30" fillId="0" borderId="21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26" fillId="0" borderId="3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0" fillId="0" borderId="31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1" fontId="26" fillId="0" borderId="14" xfId="61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1" fontId="30" fillId="0" borderId="20" xfId="61" applyNumberFormat="1" applyFont="1" applyBorder="1" applyAlignment="1">
      <alignment horizontal="center" vertical="center"/>
    </xf>
    <xf numFmtId="1" fontId="30" fillId="0" borderId="17" xfId="61" applyNumberFormat="1" applyFont="1" applyBorder="1" applyAlignment="1">
      <alignment horizontal="center" vertical="center"/>
    </xf>
    <xf numFmtId="1" fontId="30" fillId="0" borderId="39" xfId="61" applyNumberFormat="1" applyFont="1" applyBorder="1" applyAlignment="1">
      <alignment horizontal="center" vertical="center"/>
    </xf>
    <xf numFmtId="1" fontId="30" fillId="0" borderId="14" xfId="61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left" vertical="center"/>
    </xf>
    <xf numFmtId="0" fontId="28" fillId="0" borderId="58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61" xfId="0" applyFont="1" applyFill="1" applyBorder="1" applyAlignment="1">
      <alignment horizontal="left" vertical="center"/>
    </xf>
    <xf numFmtId="0" fontId="28" fillId="0" borderId="62" xfId="0" applyFont="1" applyFill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61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179" fontId="26" fillId="0" borderId="14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68" xfId="0" applyNumberFormat="1" applyFont="1" applyFill="1" applyBorder="1" applyAlignment="1">
      <alignment horizontal="center" vertical="center"/>
    </xf>
    <xf numFmtId="1" fontId="7" fillId="0" borderId="65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п. ремонт-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Кап. ремонт-2006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48"/>
  <sheetViews>
    <sheetView tabSelected="1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26" sqref="E26"/>
    </sheetView>
  </sheetViews>
  <sheetFormatPr defaultColWidth="9.00390625" defaultRowHeight="12.75"/>
  <cols>
    <col min="1" max="1" width="2.75390625" style="41" customWidth="1"/>
    <col min="2" max="2" width="9.625" style="0" customWidth="1"/>
    <col min="3" max="3" width="17.00390625" style="41" customWidth="1"/>
    <col min="4" max="4" width="10.75390625" style="0" customWidth="1"/>
    <col min="5" max="5" width="8.625" style="0" customWidth="1"/>
    <col min="6" max="6" width="8.00390625" style="0" customWidth="1"/>
    <col min="7" max="7" width="7.375" style="0" customWidth="1"/>
    <col min="9" max="9" width="8.625" style="0" customWidth="1"/>
    <col min="10" max="10" width="7.75390625" style="0" customWidth="1"/>
    <col min="11" max="11" width="10.375" style="0" customWidth="1"/>
    <col min="12" max="12" width="8.625" style="0" customWidth="1"/>
    <col min="13" max="13" width="10.25390625" style="0" customWidth="1"/>
    <col min="14" max="14" width="11.375" style="0" customWidth="1"/>
    <col min="15" max="15" width="8.625" style="0" customWidth="1"/>
  </cols>
  <sheetData>
    <row r="1" spans="12:15" ht="12.75">
      <c r="L1" s="338" t="s">
        <v>200</v>
      </c>
      <c r="M1" s="338"/>
      <c r="N1" s="338"/>
      <c r="O1" s="338"/>
    </row>
    <row r="2" spans="12:15" ht="12.75">
      <c r="L2" s="358" t="s">
        <v>328</v>
      </c>
      <c r="M2" s="358"/>
      <c r="N2" s="358"/>
      <c r="O2" s="358"/>
    </row>
    <row r="3" spans="12:15" ht="12.75">
      <c r="L3" s="358" t="s">
        <v>214</v>
      </c>
      <c r="M3" s="358"/>
      <c r="N3" s="358"/>
      <c r="O3" s="358"/>
    </row>
    <row r="4" spans="12:15" ht="12.75">
      <c r="L4" s="358" t="s">
        <v>329</v>
      </c>
      <c r="M4" s="358"/>
      <c r="N4" s="358"/>
      <c r="O4" s="358"/>
    </row>
    <row r="5" spans="1:15" ht="15.75">
      <c r="A5" s="340" t="s">
        <v>330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7" spans="1:15" s="49" customFormat="1" ht="15.75" customHeight="1">
      <c r="A7" s="344" t="s">
        <v>149</v>
      </c>
      <c r="B7" s="344" t="s">
        <v>150</v>
      </c>
      <c r="C7" s="347" t="s">
        <v>151</v>
      </c>
      <c r="D7" s="344" t="s">
        <v>152</v>
      </c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</row>
    <row r="8" spans="1:15" s="49" customFormat="1" ht="15.75" customHeight="1">
      <c r="A8" s="344"/>
      <c r="B8" s="344"/>
      <c r="C8" s="348"/>
      <c r="D8" s="111" t="s">
        <v>153</v>
      </c>
      <c r="E8" s="111" t="s">
        <v>154</v>
      </c>
      <c r="F8" s="111" t="s">
        <v>155</v>
      </c>
      <c r="G8" s="111" t="s">
        <v>156</v>
      </c>
      <c r="H8" s="111" t="s">
        <v>157</v>
      </c>
      <c r="I8" s="111" t="s">
        <v>158</v>
      </c>
      <c r="J8" s="111" t="s">
        <v>159</v>
      </c>
      <c r="K8" s="111" t="s">
        <v>160</v>
      </c>
      <c r="L8" s="111" t="s">
        <v>161</v>
      </c>
      <c r="M8" s="111" t="s">
        <v>162</v>
      </c>
      <c r="N8" s="111" t="s">
        <v>163</v>
      </c>
      <c r="O8" s="111" t="s">
        <v>164</v>
      </c>
    </row>
    <row r="9" spans="1:15" ht="26.25" customHeight="1">
      <c r="A9" s="346">
        <v>1</v>
      </c>
      <c r="B9" s="345" t="s">
        <v>165</v>
      </c>
      <c r="C9" s="123" t="s">
        <v>166</v>
      </c>
      <c r="D9" s="113"/>
      <c r="E9" s="323"/>
      <c r="F9" s="323"/>
      <c r="G9" s="323"/>
      <c r="H9" s="323"/>
      <c r="I9" s="323"/>
      <c r="J9" s="332"/>
      <c r="K9" s="336" t="s">
        <v>355</v>
      </c>
      <c r="L9" s="337"/>
      <c r="M9" s="311"/>
      <c r="N9" s="311"/>
      <c r="O9" s="311"/>
    </row>
    <row r="10" spans="1:15" ht="42.75" customHeight="1">
      <c r="A10" s="346"/>
      <c r="B10" s="345"/>
      <c r="C10" s="123" t="s">
        <v>167</v>
      </c>
      <c r="D10" s="113"/>
      <c r="E10" s="113"/>
      <c r="F10" s="113" t="s">
        <v>346</v>
      </c>
      <c r="G10" s="311" t="s">
        <v>344</v>
      </c>
      <c r="H10" s="311" t="s">
        <v>345</v>
      </c>
      <c r="I10" s="311" t="s">
        <v>340</v>
      </c>
      <c r="J10" s="311" t="s">
        <v>343</v>
      </c>
      <c r="K10" s="312"/>
      <c r="L10" s="311"/>
      <c r="M10" s="319"/>
      <c r="N10" s="317"/>
      <c r="O10" s="319"/>
    </row>
    <row r="11" spans="1:15" ht="5.25" customHeight="1">
      <c r="A11" s="341"/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3"/>
    </row>
    <row r="12" spans="1:15" ht="39" customHeight="1">
      <c r="A12" s="346">
        <v>2</v>
      </c>
      <c r="B12" s="345" t="s">
        <v>168</v>
      </c>
      <c r="C12" s="123" t="s">
        <v>167</v>
      </c>
      <c r="D12" s="303"/>
      <c r="E12" s="303"/>
      <c r="F12" s="327" t="s">
        <v>339</v>
      </c>
      <c r="G12" s="326" t="s">
        <v>338</v>
      </c>
      <c r="H12" s="327" t="s">
        <v>334</v>
      </c>
      <c r="I12" s="312" t="s">
        <v>336</v>
      </c>
      <c r="J12" s="313" t="s">
        <v>337</v>
      </c>
      <c r="K12" s="334" t="s">
        <v>335</v>
      </c>
      <c r="L12" s="335"/>
      <c r="M12" s="302"/>
      <c r="N12" s="112"/>
      <c r="O12" s="302"/>
    </row>
    <row r="13" spans="1:15" ht="27.75" customHeight="1">
      <c r="A13" s="346"/>
      <c r="B13" s="345"/>
      <c r="C13" s="123" t="s">
        <v>169</v>
      </c>
      <c r="D13" s="303"/>
      <c r="E13" s="303"/>
      <c r="F13" s="303"/>
      <c r="G13" s="303"/>
      <c r="H13" s="303"/>
      <c r="I13" s="304"/>
      <c r="J13" s="304"/>
      <c r="K13" s="304"/>
      <c r="L13" s="303"/>
      <c r="M13" s="307"/>
      <c r="N13" s="305"/>
      <c r="O13" s="303"/>
    </row>
    <row r="14" spans="1:15" ht="4.5" customHeight="1">
      <c r="A14" s="341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3"/>
    </row>
    <row r="15" spans="1:15" ht="26.25" customHeight="1">
      <c r="A15" s="346">
        <v>3</v>
      </c>
      <c r="B15" s="345" t="s">
        <v>170</v>
      </c>
      <c r="C15" s="122" t="s">
        <v>171</v>
      </c>
      <c r="D15" s="113"/>
      <c r="E15" s="112"/>
      <c r="F15" s="112"/>
      <c r="G15" s="112"/>
      <c r="H15" s="112"/>
      <c r="I15" s="113"/>
      <c r="J15" s="7"/>
      <c r="K15" s="119"/>
      <c r="L15" s="113"/>
      <c r="M15" s="7"/>
      <c r="N15" s="113"/>
      <c r="O15" s="113"/>
    </row>
    <row r="16" spans="1:15" ht="33.75" customHeight="1">
      <c r="A16" s="346"/>
      <c r="B16" s="345"/>
      <c r="C16" s="124" t="s">
        <v>175</v>
      </c>
      <c r="D16" s="113"/>
      <c r="E16" s="112"/>
      <c r="F16" s="320"/>
      <c r="G16" s="320"/>
      <c r="H16" s="320"/>
      <c r="I16" s="320"/>
      <c r="J16" s="324"/>
      <c r="K16" s="329"/>
      <c r="L16" s="330"/>
      <c r="M16" s="332"/>
      <c r="N16" s="323"/>
      <c r="O16" s="113"/>
    </row>
    <row r="17" spans="1:15" ht="32.25" customHeight="1">
      <c r="A17" s="346"/>
      <c r="B17" s="345"/>
      <c r="C17" s="124" t="s">
        <v>352</v>
      </c>
      <c r="D17" s="113"/>
      <c r="E17" s="113"/>
      <c r="F17" s="334" t="s">
        <v>347</v>
      </c>
      <c r="G17" s="335"/>
      <c r="H17" s="311"/>
      <c r="I17" s="321" t="s">
        <v>348</v>
      </c>
      <c r="J17" s="312"/>
      <c r="K17" s="113"/>
      <c r="L17" s="113"/>
      <c r="M17" s="113"/>
      <c r="N17" s="113"/>
      <c r="O17" s="113"/>
    </row>
    <row r="18" spans="1:15" ht="33.75" customHeight="1">
      <c r="A18" s="346"/>
      <c r="B18" s="345"/>
      <c r="C18" s="124" t="s">
        <v>172</v>
      </c>
      <c r="D18" s="113"/>
      <c r="E18" s="113"/>
      <c r="F18" s="113"/>
      <c r="G18" s="311"/>
      <c r="H18" s="113"/>
      <c r="I18" s="312"/>
      <c r="J18" s="112"/>
      <c r="K18" s="113"/>
      <c r="L18" s="311"/>
      <c r="M18" s="113"/>
      <c r="N18" s="113"/>
      <c r="O18" s="113"/>
    </row>
    <row r="19" spans="1:15" ht="33.75" customHeight="1">
      <c r="A19" s="346"/>
      <c r="B19" s="345"/>
      <c r="C19" s="122" t="s">
        <v>174</v>
      </c>
      <c r="D19" s="113"/>
      <c r="E19" s="113"/>
      <c r="F19" s="315"/>
      <c r="G19" s="314"/>
      <c r="H19" s="322"/>
      <c r="I19" s="322"/>
      <c r="J19" s="316"/>
      <c r="K19" s="317"/>
      <c r="L19" s="319"/>
      <c r="M19" s="319"/>
      <c r="N19" s="317"/>
      <c r="O19" s="319"/>
    </row>
    <row r="20" spans="1:15" ht="33.75" customHeight="1">
      <c r="A20" s="346"/>
      <c r="B20" s="345"/>
      <c r="C20" s="122" t="s">
        <v>176</v>
      </c>
      <c r="D20" s="113"/>
      <c r="E20" s="113"/>
      <c r="F20" s="319"/>
      <c r="G20" s="113"/>
      <c r="H20" s="319"/>
      <c r="I20" s="114"/>
      <c r="J20" s="319"/>
      <c r="K20" s="319"/>
      <c r="L20" s="114"/>
      <c r="M20" s="113"/>
      <c r="N20" s="113"/>
      <c r="O20" s="113"/>
    </row>
    <row r="21" spans="1:15" ht="42" customHeight="1">
      <c r="A21" s="346"/>
      <c r="B21" s="345"/>
      <c r="C21" s="124" t="s">
        <v>187</v>
      </c>
      <c r="D21" s="113"/>
      <c r="E21" s="113"/>
      <c r="F21" s="327" t="s">
        <v>339</v>
      </c>
      <c r="G21" s="326" t="s">
        <v>338</v>
      </c>
      <c r="H21" s="328" t="s">
        <v>353</v>
      </c>
      <c r="I21" s="325" t="s">
        <v>342</v>
      </c>
      <c r="J21" s="114"/>
      <c r="K21" s="114"/>
      <c r="L21" s="311" t="s">
        <v>343</v>
      </c>
      <c r="M21" s="112"/>
      <c r="N21" s="119"/>
      <c r="O21" s="113"/>
    </row>
    <row r="22" spans="1:15" ht="3.75" customHeight="1">
      <c r="A22" s="341"/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3"/>
    </row>
    <row r="23" spans="1:15" ht="34.5" customHeight="1">
      <c r="A23" s="112">
        <v>4</v>
      </c>
      <c r="B23" s="46" t="s">
        <v>80</v>
      </c>
      <c r="C23" s="122" t="s">
        <v>173</v>
      </c>
      <c r="D23" s="355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7"/>
    </row>
    <row r="24" spans="1:15" ht="4.5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8"/>
    </row>
    <row r="25" spans="1:15" ht="26.25" customHeight="1">
      <c r="A25" s="349">
        <v>5</v>
      </c>
      <c r="B25" s="352" t="s">
        <v>186</v>
      </c>
      <c r="C25" s="124" t="s">
        <v>177</v>
      </c>
      <c r="D25" s="121"/>
      <c r="E25" s="121"/>
      <c r="F25" s="113"/>
      <c r="G25" s="113"/>
      <c r="H25" s="323" t="s">
        <v>356</v>
      </c>
      <c r="I25" s="310" t="s">
        <v>357</v>
      </c>
      <c r="J25" s="114" t="s">
        <v>358</v>
      </c>
      <c r="K25" s="114" t="s">
        <v>359</v>
      </c>
      <c r="L25" s="113" t="s">
        <v>348</v>
      </c>
      <c r="M25" s="113"/>
      <c r="N25" s="113"/>
      <c r="O25" s="113"/>
    </row>
    <row r="26" spans="1:15" ht="26.25" customHeight="1">
      <c r="A26" s="350"/>
      <c r="B26" s="353"/>
      <c r="C26" s="124" t="s">
        <v>178</v>
      </c>
      <c r="D26" s="121"/>
      <c r="E26" s="121"/>
      <c r="F26" s="113"/>
      <c r="G26" s="121" t="s">
        <v>347</v>
      </c>
      <c r="H26" s="310"/>
      <c r="I26" s="113"/>
      <c r="J26" s="113"/>
      <c r="K26" s="113"/>
      <c r="L26" s="113" t="s">
        <v>348</v>
      </c>
      <c r="M26" s="113"/>
      <c r="N26" s="113"/>
      <c r="O26" s="113"/>
    </row>
    <row r="27" spans="1:15" ht="26.25" customHeight="1">
      <c r="A27" s="350"/>
      <c r="B27" s="353"/>
      <c r="C27" s="115" t="s">
        <v>179</v>
      </c>
      <c r="D27" s="121"/>
      <c r="E27" s="121"/>
      <c r="F27" s="113"/>
      <c r="G27" s="121" t="s">
        <v>347</v>
      </c>
      <c r="H27" s="113"/>
      <c r="I27" s="309"/>
      <c r="J27" s="121"/>
      <c r="K27" s="113"/>
      <c r="L27" s="113" t="s">
        <v>348</v>
      </c>
      <c r="M27" s="113"/>
      <c r="N27" s="113"/>
      <c r="O27" s="113"/>
    </row>
    <row r="28" spans="1:15" ht="26.25" customHeight="1">
      <c r="A28" s="350"/>
      <c r="B28" s="353"/>
      <c r="C28" s="115" t="s">
        <v>180</v>
      </c>
      <c r="D28" s="121"/>
      <c r="E28" s="121"/>
      <c r="F28" s="113"/>
      <c r="G28" s="121" t="s">
        <v>347</v>
      </c>
      <c r="H28" s="113"/>
      <c r="I28" s="113"/>
      <c r="J28" s="113"/>
      <c r="K28" s="113"/>
      <c r="L28" s="113" t="s">
        <v>348</v>
      </c>
      <c r="M28" s="113"/>
      <c r="N28" s="113"/>
      <c r="O28" s="113"/>
    </row>
    <row r="29" spans="1:15" ht="29.25" customHeight="1">
      <c r="A29" s="350"/>
      <c r="B29" s="353"/>
      <c r="C29" s="115" t="s">
        <v>181</v>
      </c>
      <c r="D29" s="121"/>
      <c r="E29" s="121"/>
      <c r="F29" s="113"/>
      <c r="G29" s="113"/>
      <c r="H29" s="113"/>
      <c r="I29" s="113"/>
      <c r="J29" s="113"/>
      <c r="K29" s="113" t="s">
        <v>360</v>
      </c>
      <c r="L29" s="114"/>
      <c r="M29" s="113"/>
      <c r="N29" s="113"/>
      <c r="O29" s="113"/>
    </row>
    <row r="30" spans="1:15" ht="26.25" customHeight="1">
      <c r="A30" s="350"/>
      <c r="B30" s="353"/>
      <c r="C30" s="115" t="s">
        <v>182</v>
      </c>
      <c r="D30" s="121"/>
      <c r="E30" s="121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spans="1:15" ht="26.25" customHeight="1">
      <c r="A31" s="350"/>
      <c r="B31" s="353"/>
      <c r="C31" s="124" t="s">
        <v>183</v>
      </c>
      <c r="D31" s="121"/>
      <c r="E31" s="121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ht="26.25" customHeight="1">
      <c r="A32" s="350"/>
      <c r="B32" s="353"/>
      <c r="C32" s="124" t="s">
        <v>184</v>
      </c>
      <c r="D32" s="121"/>
      <c r="E32" s="121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ht="18.75" customHeight="1">
      <c r="A33" s="350"/>
      <c r="B33" s="353"/>
      <c r="C33" s="115" t="s">
        <v>185</v>
      </c>
      <c r="D33" s="113"/>
      <c r="E33" s="113"/>
      <c r="F33" s="113"/>
      <c r="G33" s="121"/>
      <c r="H33" s="121"/>
      <c r="I33" s="113"/>
      <c r="J33" s="114"/>
      <c r="K33" s="114"/>
      <c r="L33" s="113"/>
      <c r="M33" s="113"/>
      <c r="N33" s="114"/>
      <c r="O33" s="113"/>
    </row>
    <row r="34" spans="1:15" ht="22.5">
      <c r="A34" s="351"/>
      <c r="B34" s="354"/>
      <c r="C34" s="201" t="s">
        <v>199</v>
      </c>
      <c r="D34" s="7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ht="15.75" customHeight="1"/>
    <row r="36" spans="2:14" ht="15.75" customHeight="1">
      <c r="B36" s="338" t="s">
        <v>331</v>
      </c>
      <c r="C36" s="338"/>
      <c r="D36" s="331"/>
      <c r="E36" s="331"/>
      <c r="F36" s="333" t="s">
        <v>332</v>
      </c>
      <c r="G36" s="333"/>
      <c r="I36" s="202"/>
      <c r="J36" s="128"/>
      <c r="K36" s="128"/>
      <c r="L36" s="128"/>
      <c r="N36" s="128"/>
    </row>
    <row r="37" spans="2:9" s="128" customFormat="1" ht="15.75" customHeight="1">
      <c r="B37" s="202"/>
      <c r="I37" s="202"/>
    </row>
    <row r="38" spans="2:9" s="128" customFormat="1" ht="15.75" customHeight="1">
      <c r="B38" s="202"/>
      <c r="I38" s="202"/>
    </row>
    <row r="39" spans="2:9" s="128" customFormat="1" ht="15.75" customHeight="1">
      <c r="B39" s="339"/>
      <c r="C39" s="339"/>
      <c r="D39" s="41"/>
      <c r="F39" s="333"/>
      <c r="G39" s="333"/>
      <c r="I39" s="202"/>
    </row>
    <row r="40" spans="2:14" ht="15.75" customHeight="1">
      <c r="B40" s="202"/>
      <c r="F40" s="333"/>
      <c r="G40" s="333"/>
      <c r="I40" s="202"/>
      <c r="J40" s="128"/>
      <c r="K40" s="128"/>
      <c r="L40" s="128"/>
      <c r="N40" s="128"/>
    </row>
    <row r="41" spans="2:9" ht="15.75" customHeight="1">
      <c r="B41" s="160"/>
      <c r="I41" s="160"/>
    </row>
    <row r="42" spans="2:9" ht="15.75" customHeight="1">
      <c r="B42" s="202"/>
      <c r="C42" s="128"/>
      <c r="F42" s="333"/>
      <c r="G42" s="333"/>
      <c r="I42" s="160"/>
    </row>
    <row r="43" spans="2:9" s="128" customFormat="1" ht="15.75" customHeight="1">
      <c r="B43" s="202"/>
      <c r="F43" s="333"/>
      <c r="G43" s="333"/>
      <c r="I43" s="202"/>
    </row>
    <row r="44" spans="2:9" s="128" customFormat="1" ht="15.75" customHeight="1">
      <c r="B44" s="202"/>
      <c r="F44" s="333"/>
      <c r="G44" s="333"/>
      <c r="I44" s="202"/>
    </row>
    <row r="45" spans="2:7" s="128" customFormat="1" ht="15.75" customHeight="1">
      <c r="B45" s="308"/>
      <c r="C45" s="308"/>
      <c r="D45" s="308"/>
      <c r="E45" s="308"/>
      <c r="F45" s="333"/>
      <c r="G45" s="333"/>
    </row>
    <row r="46" ht="15.75" customHeight="1"/>
    <row r="47" spans="2:7" ht="15.75" customHeight="1">
      <c r="B47" s="308"/>
      <c r="C47" s="308"/>
      <c r="D47" s="308"/>
      <c r="F47" s="333"/>
      <c r="G47" s="333"/>
    </row>
    <row r="48" spans="2:7" ht="15.75" customHeight="1">
      <c r="B48" s="308"/>
      <c r="C48" s="308"/>
      <c r="D48" s="308"/>
      <c r="F48" s="333"/>
      <c r="G48" s="333"/>
    </row>
    <row r="49" ht="0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</sheetData>
  <sheetProtection password="C72D" sheet="1" objects="1" scenarios="1"/>
  <mergeCells count="35">
    <mergeCell ref="A25:A34"/>
    <mergeCell ref="B25:B34"/>
    <mergeCell ref="A22:O22"/>
    <mergeCell ref="D23:O23"/>
    <mergeCell ref="L1:O1"/>
    <mergeCell ref="L2:O2"/>
    <mergeCell ref="L3:O3"/>
    <mergeCell ref="L4:O4"/>
    <mergeCell ref="A15:A21"/>
    <mergeCell ref="B15:B21"/>
    <mergeCell ref="C7:C8"/>
    <mergeCell ref="A12:A13"/>
    <mergeCell ref="B12:B13"/>
    <mergeCell ref="A14:O14"/>
    <mergeCell ref="F17:G17"/>
    <mergeCell ref="F39:G39"/>
    <mergeCell ref="F43:G43"/>
    <mergeCell ref="F42:G42"/>
    <mergeCell ref="A5:O5"/>
    <mergeCell ref="A11:O11"/>
    <mergeCell ref="D7:O7"/>
    <mergeCell ref="B9:B10"/>
    <mergeCell ref="A9:A10"/>
    <mergeCell ref="A7:A8"/>
    <mergeCell ref="B7:B8"/>
    <mergeCell ref="F45:G45"/>
    <mergeCell ref="F47:G47"/>
    <mergeCell ref="F48:G48"/>
    <mergeCell ref="K12:L12"/>
    <mergeCell ref="K9:L9"/>
    <mergeCell ref="B36:C36"/>
    <mergeCell ref="F36:G36"/>
    <mergeCell ref="F40:G40"/>
    <mergeCell ref="F44:G44"/>
    <mergeCell ref="B39:C39"/>
  </mergeCells>
  <printOptions horizontalCentered="1"/>
  <pageMargins left="0" right="0" top="0" bottom="0" header="0.5118110236220472" footer="0.5118110236220472"/>
  <pageSetup horizontalDpi="600" verticalDpi="600" orientation="landscape" paperSize="9" r:id="rId1"/>
  <rowBreaks count="1" manualBreakCount="1">
    <brk id="2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L619"/>
  <sheetViews>
    <sheetView view="pageBreakPreview" zoomScale="85" zoomScaleSheetLayoutView="85" zoomScalePageLayoutView="0" workbookViewId="0" topLeftCell="A1">
      <selection activeCell="I563" sqref="I563"/>
    </sheetView>
  </sheetViews>
  <sheetFormatPr defaultColWidth="9.00390625" defaultRowHeight="12.75"/>
  <cols>
    <col min="1" max="1" width="1.875" style="84" customWidth="1"/>
    <col min="2" max="2" width="6.875" style="109" customWidth="1"/>
    <col min="3" max="3" width="25.75390625" style="84" customWidth="1"/>
    <col min="4" max="4" width="9.125" style="142" customWidth="1"/>
    <col min="5" max="5" width="12.625" style="146" customWidth="1"/>
    <col min="6" max="6" width="15.25390625" style="84" customWidth="1"/>
    <col min="7" max="7" width="11.25390625" style="84" customWidth="1"/>
    <col min="8" max="8" width="10.25390625" style="109" customWidth="1"/>
    <col min="9" max="9" width="14.25390625" style="148" bestFit="1" customWidth="1"/>
    <col min="10" max="10" width="11.75390625" style="84" customWidth="1"/>
    <col min="11" max="11" width="15.375" style="84" customWidth="1"/>
    <col min="12" max="13" width="9.125" style="84" customWidth="1"/>
    <col min="14" max="14" width="24.75390625" style="84" customWidth="1"/>
    <col min="15" max="16384" width="9.125" style="84" customWidth="1"/>
  </cols>
  <sheetData>
    <row r="1" spans="2:12" ht="18">
      <c r="B1" s="408" t="s">
        <v>239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2:12" ht="19.5" thickBot="1">
      <c r="B2" s="406" t="s">
        <v>167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2:12" ht="30.75" thickBot="1">
      <c r="B3" s="85" t="s">
        <v>12</v>
      </c>
      <c r="C3" s="86" t="s">
        <v>0</v>
      </c>
      <c r="D3" s="141" t="s">
        <v>11</v>
      </c>
      <c r="E3" s="143" t="s">
        <v>14</v>
      </c>
      <c r="F3" s="407" t="s">
        <v>10</v>
      </c>
      <c r="G3" s="407"/>
      <c r="H3" s="82" t="s">
        <v>11</v>
      </c>
      <c r="I3" s="143" t="s">
        <v>1</v>
      </c>
      <c r="J3" s="82" t="s">
        <v>2</v>
      </c>
      <c r="K3" s="82" t="s">
        <v>3</v>
      </c>
      <c r="L3" s="87" t="s">
        <v>4</v>
      </c>
    </row>
    <row r="4" spans="2:12" ht="17.25" customHeight="1">
      <c r="B4" s="131">
        <v>1</v>
      </c>
      <c r="C4" s="383" t="s">
        <v>240</v>
      </c>
      <c r="D4" s="384"/>
      <c r="E4" s="384"/>
      <c r="F4" s="384"/>
      <c r="G4" s="384"/>
      <c r="H4" s="384"/>
      <c r="I4" s="384"/>
      <c r="J4" s="384"/>
      <c r="K4" s="384"/>
      <c r="L4" s="385"/>
    </row>
    <row r="5" spans="2:12" ht="21" customHeight="1">
      <c r="B5" s="132">
        <f aca="true" t="shared" si="0" ref="B5:B14">B4+0.01</f>
        <v>1.01</v>
      </c>
      <c r="C5" s="88" t="s">
        <v>129</v>
      </c>
      <c r="D5" s="83" t="s">
        <v>134</v>
      </c>
      <c r="E5" s="93"/>
      <c r="F5" s="386"/>
      <c r="G5" s="387"/>
      <c r="H5" s="89"/>
      <c r="I5" s="147"/>
      <c r="J5" s="388" t="s">
        <v>168</v>
      </c>
      <c r="K5" s="90"/>
      <c r="L5" s="91"/>
    </row>
    <row r="6" spans="2:12" ht="28.5" customHeight="1">
      <c r="B6" s="132">
        <f t="shared" si="0"/>
        <v>1.02</v>
      </c>
      <c r="C6" s="92" t="s">
        <v>128</v>
      </c>
      <c r="D6" s="83" t="s">
        <v>6</v>
      </c>
      <c r="E6" s="93"/>
      <c r="F6" s="373" t="s">
        <v>16</v>
      </c>
      <c r="G6" s="373"/>
      <c r="H6" s="83" t="s">
        <v>6</v>
      </c>
      <c r="I6" s="93"/>
      <c r="J6" s="389"/>
      <c r="K6" s="94"/>
      <c r="L6" s="95"/>
    </row>
    <row r="7" spans="2:12" ht="27.75" customHeight="1">
      <c r="B7" s="132">
        <f t="shared" si="0"/>
        <v>1.03</v>
      </c>
      <c r="C7" s="92" t="s">
        <v>123</v>
      </c>
      <c r="D7" s="83" t="s">
        <v>6</v>
      </c>
      <c r="E7" s="93"/>
      <c r="F7" s="390"/>
      <c r="G7" s="391"/>
      <c r="H7" s="83"/>
      <c r="I7" s="93"/>
      <c r="J7" s="389"/>
      <c r="K7" s="94"/>
      <c r="L7" s="95"/>
    </row>
    <row r="8" spans="2:12" ht="16.5" customHeight="1">
      <c r="B8" s="132">
        <f t="shared" si="0"/>
        <v>1.04</v>
      </c>
      <c r="C8" s="92" t="s">
        <v>85</v>
      </c>
      <c r="D8" s="83" t="s">
        <v>6</v>
      </c>
      <c r="E8" s="93"/>
      <c r="F8" s="390"/>
      <c r="G8" s="391"/>
      <c r="H8" s="83"/>
      <c r="I8" s="93"/>
      <c r="J8" s="389"/>
      <c r="K8" s="94"/>
      <c r="L8" s="95"/>
    </row>
    <row r="9" spans="2:12" ht="20.25" customHeight="1">
      <c r="B9" s="132">
        <f t="shared" si="0"/>
        <v>1.05</v>
      </c>
      <c r="C9" s="92" t="s">
        <v>115</v>
      </c>
      <c r="D9" s="83" t="s">
        <v>6</v>
      </c>
      <c r="E9" s="93"/>
      <c r="F9" s="390"/>
      <c r="G9" s="391"/>
      <c r="H9" s="83"/>
      <c r="I9" s="93"/>
      <c r="J9" s="389"/>
      <c r="K9" s="94"/>
      <c r="L9" s="95"/>
    </row>
    <row r="10" spans="2:12" ht="15">
      <c r="B10" s="132">
        <f t="shared" si="0"/>
        <v>1.06</v>
      </c>
      <c r="C10" s="96" t="s">
        <v>122</v>
      </c>
      <c r="D10" s="83" t="s">
        <v>6</v>
      </c>
      <c r="E10" s="218"/>
      <c r="F10" s="94" t="s">
        <v>44</v>
      </c>
      <c r="G10" s="94"/>
      <c r="H10" s="83" t="s">
        <v>6</v>
      </c>
      <c r="I10" s="93"/>
      <c r="J10" s="389"/>
      <c r="K10" s="94"/>
      <c r="L10" s="95"/>
    </row>
    <row r="11" spans="2:12" ht="16.5" customHeight="1">
      <c r="B11" s="132">
        <f t="shared" si="0"/>
        <v>1.07</v>
      </c>
      <c r="C11" s="96" t="s">
        <v>135</v>
      </c>
      <c r="D11" s="83" t="s">
        <v>6</v>
      </c>
      <c r="E11" s="218"/>
      <c r="F11" s="392"/>
      <c r="G11" s="392"/>
      <c r="H11" s="83"/>
      <c r="I11" s="93"/>
      <c r="J11" s="389"/>
      <c r="K11" s="94"/>
      <c r="L11" s="95"/>
    </row>
    <row r="12" spans="2:12" ht="16.5" customHeight="1">
      <c r="B12" s="132">
        <f t="shared" si="0"/>
        <v>1.08</v>
      </c>
      <c r="C12" s="96" t="s">
        <v>136</v>
      </c>
      <c r="D12" s="83" t="s">
        <v>6</v>
      </c>
      <c r="E12" s="218"/>
      <c r="F12" s="390"/>
      <c r="G12" s="391"/>
      <c r="H12" s="83"/>
      <c r="I12" s="93"/>
      <c r="J12" s="389"/>
      <c r="K12" s="94"/>
      <c r="L12" s="95"/>
    </row>
    <row r="13" spans="2:12" ht="15.75" thickBot="1">
      <c r="B13" s="137">
        <f t="shared" si="0"/>
        <v>1.09</v>
      </c>
      <c r="C13" s="97" t="s">
        <v>86</v>
      </c>
      <c r="D13" s="98" t="s">
        <v>6</v>
      </c>
      <c r="E13" s="99"/>
      <c r="F13" s="393"/>
      <c r="G13" s="393"/>
      <c r="H13" s="98"/>
      <c r="I13" s="99"/>
      <c r="J13" s="389"/>
      <c r="K13" s="214" t="s">
        <v>245</v>
      </c>
      <c r="L13" s="95">
        <v>640</v>
      </c>
    </row>
    <row r="14" spans="2:12" ht="15">
      <c r="B14" s="138">
        <f t="shared" si="0"/>
        <v>1.1</v>
      </c>
      <c r="C14" s="100" t="s">
        <v>116</v>
      </c>
      <c r="D14" s="101" t="s">
        <v>5</v>
      </c>
      <c r="E14" s="102">
        <v>0.905</v>
      </c>
      <c r="F14" s="381" t="s">
        <v>71</v>
      </c>
      <c r="G14" s="382"/>
      <c r="H14" s="101" t="s">
        <v>29</v>
      </c>
      <c r="I14" s="102">
        <v>455</v>
      </c>
      <c r="J14" s="389"/>
      <c r="K14" s="235" t="s">
        <v>253</v>
      </c>
      <c r="L14" s="90">
        <v>418</v>
      </c>
    </row>
    <row r="15" spans="2:12" ht="15">
      <c r="B15" s="132"/>
      <c r="C15" s="92"/>
      <c r="D15" s="83"/>
      <c r="E15" s="93"/>
      <c r="F15" s="379" t="s">
        <v>56</v>
      </c>
      <c r="G15" s="380"/>
      <c r="H15" s="83" t="s">
        <v>29</v>
      </c>
      <c r="I15" s="93">
        <v>450</v>
      </c>
      <c r="J15" s="389"/>
      <c r="K15" s="214" t="s">
        <v>254</v>
      </c>
      <c r="L15" s="95">
        <v>414</v>
      </c>
    </row>
    <row r="16" spans="2:12" ht="15">
      <c r="B16" s="132">
        <f>B14+0.01</f>
        <v>1.11</v>
      </c>
      <c r="C16" s="94" t="s">
        <v>53</v>
      </c>
      <c r="D16" s="83" t="s">
        <v>5</v>
      </c>
      <c r="E16" s="93">
        <v>1.92</v>
      </c>
      <c r="F16" s="379" t="s">
        <v>107</v>
      </c>
      <c r="G16" s="380"/>
      <c r="H16" s="83" t="s">
        <v>29</v>
      </c>
      <c r="I16" s="93"/>
      <c r="J16" s="389"/>
      <c r="K16" s="214"/>
      <c r="L16" s="95"/>
    </row>
    <row r="17" spans="2:12" ht="15">
      <c r="B17" s="132"/>
      <c r="C17" s="94"/>
      <c r="D17" s="83"/>
      <c r="E17" s="93"/>
      <c r="F17" s="379" t="s">
        <v>208</v>
      </c>
      <c r="G17" s="380"/>
      <c r="H17" s="83" t="s">
        <v>29</v>
      </c>
      <c r="I17" s="93"/>
      <c r="J17" s="389"/>
      <c r="K17" s="214"/>
      <c r="L17" s="95"/>
    </row>
    <row r="18" spans="2:12" ht="15">
      <c r="B18" s="132"/>
      <c r="C18" s="94"/>
      <c r="D18" s="83"/>
      <c r="E18" s="93"/>
      <c r="F18" s="379" t="s">
        <v>137</v>
      </c>
      <c r="G18" s="380"/>
      <c r="H18" s="83" t="s">
        <v>29</v>
      </c>
      <c r="I18" s="93"/>
      <c r="J18" s="389"/>
      <c r="K18" s="214"/>
      <c r="L18" s="95"/>
    </row>
    <row r="19" spans="2:12" ht="15">
      <c r="B19" s="132"/>
      <c r="C19" s="92"/>
      <c r="D19" s="83"/>
      <c r="E19" s="93"/>
      <c r="F19" s="379" t="s">
        <v>114</v>
      </c>
      <c r="G19" s="380"/>
      <c r="H19" s="83" t="s">
        <v>29</v>
      </c>
      <c r="I19" s="93"/>
      <c r="J19" s="389"/>
      <c r="K19" s="214"/>
      <c r="L19" s="95"/>
    </row>
    <row r="20" spans="2:12" ht="15">
      <c r="B20" s="132"/>
      <c r="C20" s="92"/>
      <c r="D20" s="83"/>
      <c r="E20" s="93"/>
      <c r="F20" s="379" t="s">
        <v>57</v>
      </c>
      <c r="G20" s="380"/>
      <c r="H20" s="83" t="s">
        <v>29</v>
      </c>
      <c r="I20" s="93"/>
      <c r="J20" s="389"/>
      <c r="K20" s="214"/>
      <c r="L20" s="95"/>
    </row>
    <row r="21" spans="2:12" ht="15">
      <c r="B21" s="132"/>
      <c r="C21" s="92"/>
      <c r="D21" s="83"/>
      <c r="E21" s="93"/>
      <c r="F21" s="379" t="s">
        <v>108</v>
      </c>
      <c r="G21" s="380"/>
      <c r="H21" s="83" t="s">
        <v>29</v>
      </c>
      <c r="I21" s="93"/>
      <c r="J21" s="389"/>
      <c r="K21" s="214"/>
      <c r="L21" s="95"/>
    </row>
    <row r="22" spans="2:12" ht="15">
      <c r="B22" s="132"/>
      <c r="C22" s="92"/>
      <c r="D22" s="83"/>
      <c r="E22" s="93"/>
      <c r="F22" s="379" t="s">
        <v>112</v>
      </c>
      <c r="G22" s="380"/>
      <c r="H22" s="83" t="s">
        <v>29</v>
      </c>
      <c r="I22" s="93"/>
      <c r="J22" s="389"/>
      <c r="K22" s="214"/>
      <c r="L22" s="95"/>
    </row>
    <row r="23" spans="2:12" ht="15">
      <c r="B23" s="132"/>
      <c r="C23" s="92"/>
      <c r="D23" s="83"/>
      <c r="E23" s="93"/>
      <c r="F23" s="379" t="s">
        <v>82</v>
      </c>
      <c r="G23" s="380"/>
      <c r="H23" s="83" t="s">
        <v>29</v>
      </c>
      <c r="I23" s="93">
        <v>0</v>
      </c>
      <c r="J23" s="389"/>
      <c r="K23" s="214"/>
      <c r="L23" s="95"/>
    </row>
    <row r="24" spans="2:12" ht="15">
      <c r="B24" s="132"/>
      <c r="C24" s="92"/>
      <c r="D24" s="83"/>
      <c r="E24" s="93"/>
      <c r="F24" s="379" t="s">
        <v>95</v>
      </c>
      <c r="G24" s="380"/>
      <c r="H24" s="83" t="s">
        <v>29</v>
      </c>
      <c r="I24" s="93">
        <v>0</v>
      </c>
      <c r="J24" s="389"/>
      <c r="K24" s="214"/>
      <c r="L24" s="95"/>
    </row>
    <row r="25" spans="2:12" ht="15">
      <c r="B25" s="132"/>
      <c r="C25" s="92"/>
      <c r="D25" s="83"/>
      <c r="E25" s="93"/>
      <c r="F25" s="379" t="s">
        <v>58</v>
      </c>
      <c r="G25" s="380"/>
      <c r="H25" s="83" t="s">
        <v>29</v>
      </c>
      <c r="I25" s="93">
        <v>0</v>
      </c>
      <c r="J25" s="389"/>
      <c r="K25" s="214"/>
      <c r="L25" s="95"/>
    </row>
    <row r="26" spans="2:12" ht="15.75" thickBot="1">
      <c r="B26" s="151"/>
      <c r="C26" s="103"/>
      <c r="D26" s="98"/>
      <c r="E26" s="99"/>
      <c r="F26" s="374" t="s">
        <v>59</v>
      </c>
      <c r="G26" s="375"/>
      <c r="H26" s="98" t="s">
        <v>29</v>
      </c>
      <c r="I26" s="99">
        <v>0</v>
      </c>
      <c r="J26" s="389"/>
      <c r="K26" s="214"/>
      <c r="L26" s="95"/>
    </row>
    <row r="27" spans="2:12" ht="15" customHeight="1">
      <c r="B27" s="153">
        <f>B16+0.01</f>
        <v>1.12</v>
      </c>
      <c r="C27" s="152" t="s">
        <v>131</v>
      </c>
      <c r="D27" s="101" t="s">
        <v>6</v>
      </c>
      <c r="E27" s="102"/>
      <c r="F27" s="376" t="s">
        <v>113</v>
      </c>
      <c r="G27" s="376"/>
      <c r="H27" s="101" t="s">
        <v>29</v>
      </c>
      <c r="I27" s="102"/>
      <c r="J27" s="389"/>
      <c r="K27" s="214"/>
      <c r="L27" s="95"/>
    </row>
    <row r="28" spans="2:12" ht="15.75" customHeight="1">
      <c r="B28" s="138">
        <f>B27+0.01</f>
        <v>1.1300000000000001</v>
      </c>
      <c r="C28" s="106" t="s">
        <v>130</v>
      </c>
      <c r="D28" s="83" t="s">
        <v>6</v>
      </c>
      <c r="E28" s="93">
        <v>50</v>
      </c>
      <c r="F28" s="377" t="s">
        <v>111</v>
      </c>
      <c r="G28" s="377"/>
      <c r="H28" s="83" t="s">
        <v>29</v>
      </c>
      <c r="I28" s="93"/>
      <c r="J28" s="389"/>
      <c r="K28" s="214"/>
      <c r="L28" s="95"/>
    </row>
    <row r="29" spans="2:12" ht="19.5" customHeight="1" thickBot="1">
      <c r="B29" s="137"/>
      <c r="C29" s="107"/>
      <c r="D29" s="98"/>
      <c r="E29" s="99"/>
      <c r="F29" s="378" t="s">
        <v>110</v>
      </c>
      <c r="G29" s="378"/>
      <c r="H29" s="98" t="s">
        <v>29</v>
      </c>
      <c r="I29" s="99">
        <v>700</v>
      </c>
      <c r="J29" s="389"/>
      <c r="K29" s="214"/>
      <c r="L29" s="95"/>
    </row>
    <row r="30" spans="2:12" ht="29.25" customHeight="1">
      <c r="B30" s="138">
        <f>B28+0.01</f>
        <v>1.1400000000000001</v>
      </c>
      <c r="C30" s="100" t="s">
        <v>133</v>
      </c>
      <c r="D30" s="101" t="s">
        <v>6</v>
      </c>
      <c r="E30" s="102"/>
      <c r="F30" s="371"/>
      <c r="G30" s="372"/>
      <c r="H30" s="101"/>
      <c r="I30" s="102"/>
      <c r="J30" s="389"/>
      <c r="K30" s="94"/>
      <c r="L30" s="95"/>
    </row>
    <row r="31" spans="2:12" ht="27.75" customHeight="1">
      <c r="B31" s="132">
        <f aca="true" t="shared" si="1" ref="B31:B36">B30+0.01</f>
        <v>1.1500000000000001</v>
      </c>
      <c r="C31" s="92" t="s">
        <v>132</v>
      </c>
      <c r="D31" s="83" t="s">
        <v>6</v>
      </c>
      <c r="E31" s="93">
        <v>44</v>
      </c>
      <c r="F31" s="371"/>
      <c r="G31" s="372"/>
      <c r="H31" s="83"/>
      <c r="I31" s="93"/>
      <c r="J31" s="389"/>
      <c r="K31" s="94"/>
      <c r="L31" s="95"/>
    </row>
    <row r="32" spans="2:12" ht="26.25" customHeight="1">
      <c r="B32" s="132">
        <f t="shared" si="1"/>
        <v>1.1600000000000001</v>
      </c>
      <c r="C32" s="92" t="s">
        <v>117</v>
      </c>
      <c r="D32" s="83" t="s">
        <v>6</v>
      </c>
      <c r="E32" s="93"/>
      <c r="F32" s="373" t="s">
        <v>54</v>
      </c>
      <c r="G32" s="373"/>
      <c r="H32" s="83" t="s">
        <v>6</v>
      </c>
      <c r="I32" s="93"/>
      <c r="J32" s="389"/>
      <c r="K32" s="94"/>
      <c r="L32" s="95"/>
    </row>
    <row r="33" spans="2:12" ht="15">
      <c r="B33" s="132">
        <f t="shared" si="1"/>
        <v>1.1700000000000002</v>
      </c>
      <c r="C33" s="92" t="s">
        <v>84</v>
      </c>
      <c r="D33" s="83" t="s">
        <v>6</v>
      </c>
      <c r="E33" s="93"/>
      <c r="F33" s="373" t="s">
        <v>127</v>
      </c>
      <c r="G33" s="373"/>
      <c r="H33" s="83" t="s">
        <v>6</v>
      </c>
      <c r="I33" s="93"/>
      <c r="J33" s="389"/>
      <c r="K33" s="94"/>
      <c r="L33" s="95"/>
    </row>
    <row r="34" spans="2:12" ht="18.75" customHeight="1">
      <c r="B34" s="132">
        <f t="shared" si="1"/>
        <v>1.1800000000000002</v>
      </c>
      <c r="C34" s="92" t="s">
        <v>118</v>
      </c>
      <c r="D34" s="83" t="s">
        <v>29</v>
      </c>
      <c r="E34" s="93"/>
      <c r="F34" s="369" t="s">
        <v>7</v>
      </c>
      <c r="G34" s="370"/>
      <c r="H34" s="83" t="s">
        <v>29</v>
      </c>
      <c r="I34" s="93"/>
      <c r="J34" s="389"/>
      <c r="K34" s="94"/>
      <c r="L34" s="95"/>
    </row>
    <row r="35" spans="2:12" ht="15">
      <c r="B35" s="132">
        <f t="shared" si="1"/>
        <v>1.1900000000000002</v>
      </c>
      <c r="C35" s="92" t="s">
        <v>119</v>
      </c>
      <c r="D35" s="83" t="s">
        <v>6</v>
      </c>
      <c r="E35" s="93"/>
      <c r="F35" s="369" t="s">
        <v>124</v>
      </c>
      <c r="G35" s="370"/>
      <c r="H35" s="83" t="s">
        <v>6</v>
      </c>
      <c r="I35" s="93"/>
      <c r="J35" s="389"/>
      <c r="K35" s="94"/>
      <c r="L35" s="95"/>
    </row>
    <row r="36" spans="2:12" ht="15">
      <c r="B36" s="132">
        <f t="shared" si="1"/>
        <v>1.2000000000000002</v>
      </c>
      <c r="C36" s="92" t="s">
        <v>121</v>
      </c>
      <c r="D36" s="83" t="s">
        <v>6</v>
      </c>
      <c r="E36" s="93"/>
      <c r="F36" s="369" t="s">
        <v>125</v>
      </c>
      <c r="G36" s="370"/>
      <c r="H36" s="83" t="s">
        <v>6</v>
      </c>
      <c r="I36" s="93"/>
      <c r="J36" s="389"/>
      <c r="K36" s="94"/>
      <c r="L36" s="95"/>
    </row>
    <row r="37" spans="2:12" ht="15">
      <c r="B37" s="132"/>
      <c r="C37" s="92"/>
      <c r="D37" s="83"/>
      <c r="E37" s="93"/>
      <c r="F37" s="369" t="s">
        <v>126</v>
      </c>
      <c r="G37" s="370"/>
      <c r="H37" s="83" t="s">
        <v>6</v>
      </c>
      <c r="I37" s="93"/>
      <c r="J37" s="389"/>
      <c r="K37" s="94"/>
      <c r="L37" s="95"/>
    </row>
    <row r="38" spans="2:12" ht="15">
      <c r="B38" s="133">
        <f>B36+0.01</f>
        <v>1.2100000000000002</v>
      </c>
      <c r="C38" s="92" t="s">
        <v>120</v>
      </c>
      <c r="D38" s="83" t="s">
        <v>6</v>
      </c>
      <c r="E38" s="93"/>
      <c r="F38" s="369" t="s">
        <v>83</v>
      </c>
      <c r="G38" s="370"/>
      <c r="H38" s="83" t="s">
        <v>6</v>
      </c>
      <c r="I38" s="93"/>
      <c r="J38" s="389"/>
      <c r="K38" s="94"/>
      <c r="L38" s="95"/>
    </row>
    <row r="39" spans="2:12" ht="15">
      <c r="B39" s="133"/>
      <c r="C39" s="92"/>
      <c r="D39" s="83"/>
      <c r="E39" s="93"/>
      <c r="F39" s="369" t="s">
        <v>109</v>
      </c>
      <c r="G39" s="370"/>
      <c r="H39" s="83" t="s">
        <v>6</v>
      </c>
      <c r="I39" s="93"/>
      <c r="J39" s="389"/>
      <c r="K39" s="94"/>
      <c r="L39" s="95"/>
    </row>
    <row r="40" spans="2:12" ht="15">
      <c r="B40" s="133"/>
      <c r="C40" s="92"/>
      <c r="D40" s="83"/>
      <c r="E40" s="93"/>
      <c r="F40" s="369" t="s">
        <v>100</v>
      </c>
      <c r="G40" s="370"/>
      <c r="H40" s="83" t="s">
        <v>6</v>
      </c>
      <c r="I40" s="93"/>
      <c r="J40" s="389"/>
      <c r="K40" s="94"/>
      <c r="L40" s="95"/>
    </row>
    <row r="41" spans="2:12" ht="18.75" customHeight="1">
      <c r="B41" s="133">
        <f>B38+0.01</f>
        <v>1.2200000000000002</v>
      </c>
      <c r="C41" s="92" t="s">
        <v>41</v>
      </c>
      <c r="D41" s="83" t="s">
        <v>6</v>
      </c>
      <c r="E41" s="93"/>
      <c r="F41" s="369" t="s">
        <v>42</v>
      </c>
      <c r="G41" s="370"/>
      <c r="H41" s="83" t="s">
        <v>27</v>
      </c>
      <c r="I41" s="93">
        <f>E41*2.2</f>
        <v>0</v>
      </c>
      <c r="J41" s="389"/>
      <c r="K41" s="94"/>
      <c r="L41" s="95"/>
    </row>
    <row r="42" spans="2:12" ht="18.75" customHeight="1" thickBot="1">
      <c r="B42" s="134"/>
      <c r="C42" s="103"/>
      <c r="D42" s="98"/>
      <c r="E42" s="99"/>
      <c r="F42" s="359" t="s">
        <v>43</v>
      </c>
      <c r="G42" s="360"/>
      <c r="H42" s="98" t="s">
        <v>27</v>
      </c>
      <c r="I42" s="99">
        <f>2.5*2.73*E41</f>
        <v>0</v>
      </c>
      <c r="J42" s="402"/>
      <c r="K42" s="104"/>
      <c r="L42" s="108"/>
    </row>
    <row r="43" spans="2:12" ht="36" customHeight="1">
      <c r="B43" s="135">
        <f>B41+0.01</f>
        <v>1.2300000000000002</v>
      </c>
      <c r="C43" s="213" t="s">
        <v>255</v>
      </c>
      <c r="D43" s="101" t="s">
        <v>6</v>
      </c>
      <c r="E43" s="229">
        <v>1</v>
      </c>
      <c r="F43" s="361" t="s">
        <v>94</v>
      </c>
      <c r="G43" s="362"/>
      <c r="H43" s="101" t="s">
        <v>29</v>
      </c>
      <c r="I43" s="229">
        <v>20</v>
      </c>
      <c r="J43" s="363" t="s">
        <v>87</v>
      </c>
      <c r="K43" s="364"/>
      <c r="L43" s="365"/>
    </row>
    <row r="44" spans="2:12" ht="27.75" customHeight="1" thickBot="1">
      <c r="B44" s="134"/>
      <c r="C44" s="213"/>
      <c r="D44" s="98" t="s">
        <v>6</v>
      </c>
      <c r="E44" s="219">
        <f>-N44</f>
        <v>0</v>
      </c>
      <c r="F44" s="359" t="s">
        <v>97</v>
      </c>
      <c r="G44" s="360"/>
      <c r="H44" s="98" t="s">
        <v>29</v>
      </c>
      <c r="I44" s="219" t="s">
        <v>218</v>
      </c>
      <c r="J44" s="366"/>
      <c r="K44" s="367"/>
      <c r="L44" s="368"/>
    </row>
    <row r="45" spans="2:12" ht="17.25" customHeight="1">
      <c r="B45" s="131">
        <v>2</v>
      </c>
      <c r="C45" s="383" t="s">
        <v>247</v>
      </c>
      <c r="D45" s="384"/>
      <c r="E45" s="384"/>
      <c r="F45" s="384"/>
      <c r="G45" s="384"/>
      <c r="H45" s="384"/>
      <c r="I45" s="384"/>
      <c r="J45" s="384"/>
      <c r="K45" s="384"/>
      <c r="L45" s="385"/>
    </row>
    <row r="46" spans="2:12" ht="21" customHeight="1">
      <c r="B46" s="132">
        <f aca="true" t="shared" si="2" ref="B46:B55">B45+0.01</f>
        <v>2.01</v>
      </c>
      <c r="C46" s="88" t="s">
        <v>129</v>
      </c>
      <c r="D46" s="83" t="s">
        <v>134</v>
      </c>
      <c r="E46" s="93">
        <v>0</v>
      </c>
      <c r="F46" s="386"/>
      <c r="G46" s="387"/>
      <c r="H46" s="89"/>
      <c r="I46" s="147"/>
      <c r="J46" s="388" t="s">
        <v>168</v>
      </c>
      <c r="K46" s="90"/>
      <c r="L46" s="91"/>
    </row>
    <row r="47" spans="2:12" ht="28.5" customHeight="1">
      <c r="B47" s="132">
        <f t="shared" si="2"/>
        <v>2.0199999999999996</v>
      </c>
      <c r="C47" s="92" t="s">
        <v>128</v>
      </c>
      <c r="D47" s="83" t="s">
        <v>6</v>
      </c>
      <c r="E47" s="93"/>
      <c r="F47" s="373" t="s">
        <v>16</v>
      </c>
      <c r="G47" s="373"/>
      <c r="H47" s="83" t="s">
        <v>6</v>
      </c>
      <c r="I47" s="93"/>
      <c r="J47" s="389"/>
      <c r="K47" s="94"/>
      <c r="L47" s="95"/>
    </row>
    <row r="48" spans="2:12" ht="27.75" customHeight="1">
      <c r="B48" s="132">
        <f t="shared" si="2"/>
        <v>2.0299999999999994</v>
      </c>
      <c r="C48" s="92" t="s">
        <v>123</v>
      </c>
      <c r="D48" s="83" t="s">
        <v>6</v>
      </c>
      <c r="E48" s="93"/>
      <c r="F48" s="390"/>
      <c r="G48" s="391"/>
      <c r="H48" s="83"/>
      <c r="I48" s="93"/>
      <c r="J48" s="389"/>
      <c r="K48" s="94"/>
      <c r="L48" s="95"/>
    </row>
    <row r="49" spans="2:12" ht="16.5" customHeight="1">
      <c r="B49" s="132">
        <f t="shared" si="2"/>
        <v>2.039999999999999</v>
      </c>
      <c r="C49" s="92" t="s">
        <v>85</v>
      </c>
      <c r="D49" s="83" t="s">
        <v>6</v>
      </c>
      <c r="E49" s="93"/>
      <c r="F49" s="390"/>
      <c r="G49" s="391"/>
      <c r="H49" s="83"/>
      <c r="I49" s="93"/>
      <c r="J49" s="389"/>
      <c r="K49" s="94"/>
      <c r="L49" s="95"/>
    </row>
    <row r="50" spans="2:12" ht="20.25" customHeight="1">
      <c r="B50" s="132">
        <f t="shared" si="2"/>
        <v>2.049999999999999</v>
      </c>
      <c r="C50" s="92" t="s">
        <v>115</v>
      </c>
      <c r="D50" s="83" t="s">
        <v>6</v>
      </c>
      <c r="E50" s="93"/>
      <c r="F50" s="390"/>
      <c r="G50" s="391"/>
      <c r="H50" s="83"/>
      <c r="I50" s="93"/>
      <c r="J50" s="389"/>
      <c r="K50" s="94"/>
      <c r="L50" s="95"/>
    </row>
    <row r="51" spans="2:12" ht="15">
      <c r="B51" s="132">
        <f t="shared" si="2"/>
        <v>2.0599999999999987</v>
      </c>
      <c r="C51" s="96" t="s">
        <v>122</v>
      </c>
      <c r="D51" s="83" t="s">
        <v>6</v>
      </c>
      <c r="E51" s="93"/>
      <c r="F51" s="94" t="s">
        <v>44</v>
      </c>
      <c r="G51" s="94"/>
      <c r="H51" s="83" t="s">
        <v>6</v>
      </c>
      <c r="I51" s="93"/>
      <c r="J51" s="389"/>
      <c r="K51" s="94"/>
      <c r="L51" s="95"/>
    </row>
    <row r="52" spans="2:12" ht="16.5" customHeight="1">
      <c r="B52" s="132">
        <f t="shared" si="2"/>
        <v>2.0699999999999985</v>
      </c>
      <c r="C52" s="96" t="s">
        <v>135</v>
      </c>
      <c r="D52" s="83" t="s">
        <v>6</v>
      </c>
      <c r="E52" s="93"/>
      <c r="F52" s="392"/>
      <c r="G52" s="392"/>
      <c r="H52" s="83"/>
      <c r="I52" s="93"/>
      <c r="J52" s="389"/>
      <c r="K52" s="94"/>
      <c r="L52" s="95"/>
    </row>
    <row r="53" spans="2:12" ht="16.5" customHeight="1">
      <c r="B53" s="132">
        <f t="shared" si="2"/>
        <v>2.0799999999999983</v>
      </c>
      <c r="C53" s="96" t="s">
        <v>136</v>
      </c>
      <c r="D53" s="83" t="s">
        <v>6</v>
      </c>
      <c r="E53" s="93"/>
      <c r="F53" s="390"/>
      <c r="G53" s="391"/>
      <c r="H53" s="83"/>
      <c r="I53" s="93"/>
      <c r="J53" s="389"/>
      <c r="K53" s="94"/>
      <c r="L53" s="95"/>
    </row>
    <row r="54" spans="2:12" ht="15.75" thickBot="1">
      <c r="B54" s="137">
        <f t="shared" si="2"/>
        <v>2.089999999999998</v>
      </c>
      <c r="C54" s="97" t="s">
        <v>86</v>
      </c>
      <c r="D54" s="98" t="s">
        <v>6</v>
      </c>
      <c r="E54" s="99"/>
      <c r="F54" s="393"/>
      <c r="G54" s="393"/>
      <c r="H54" s="98"/>
      <c r="I54" s="99"/>
      <c r="J54" s="389"/>
      <c r="K54" s="94"/>
      <c r="L54" s="95"/>
    </row>
    <row r="55" spans="2:12" ht="15">
      <c r="B55" s="138">
        <f t="shared" si="2"/>
        <v>2.099999999999998</v>
      </c>
      <c r="C55" s="100" t="s">
        <v>116</v>
      </c>
      <c r="D55" s="101" t="s">
        <v>5</v>
      </c>
      <c r="E55" s="215">
        <v>0.315</v>
      </c>
      <c r="F55" s="381" t="s">
        <v>71</v>
      </c>
      <c r="G55" s="382"/>
      <c r="H55" s="101" t="s">
        <v>29</v>
      </c>
      <c r="I55" s="102"/>
      <c r="J55" s="389"/>
      <c r="K55" s="94" t="s">
        <v>245</v>
      </c>
      <c r="L55" s="95">
        <v>290</v>
      </c>
    </row>
    <row r="56" spans="2:12" ht="15">
      <c r="B56" s="132"/>
      <c r="C56" s="92"/>
      <c r="D56" s="83"/>
      <c r="E56" s="93"/>
      <c r="F56" s="379" t="s">
        <v>56</v>
      </c>
      <c r="G56" s="380"/>
      <c r="H56" s="83" t="s">
        <v>29</v>
      </c>
      <c r="I56" s="93">
        <v>315</v>
      </c>
      <c r="J56" s="389"/>
      <c r="K56" s="94"/>
      <c r="L56" s="95"/>
    </row>
    <row r="57" spans="2:12" ht="15">
      <c r="B57" s="132">
        <f>B55+0.01</f>
        <v>2.1099999999999977</v>
      </c>
      <c r="C57" s="94" t="s">
        <v>53</v>
      </c>
      <c r="D57" s="83" t="s">
        <v>5</v>
      </c>
      <c r="E57" s="93">
        <v>1.15</v>
      </c>
      <c r="F57" s="379" t="s">
        <v>107</v>
      </c>
      <c r="G57" s="380"/>
      <c r="H57" s="83" t="s">
        <v>29</v>
      </c>
      <c r="I57" s="93"/>
      <c r="J57" s="389"/>
      <c r="K57" s="94"/>
      <c r="L57" s="95"/>
    </row>
    <row r="58" spans="2:12" ht="15">
      <c r="B58" s="132"/>
      <c r="C58" s="94"/>
      <c r="D58" s="83"/>
      <c r="E58" s="93"/>
      <c r="F58" s="379" t="s">
        <v>208</v>
      </c>
      <c r="G58" s="380"/>
      <c r="H58" s="83" t="s">
        <v>29</v>
      </c>
      <c r="I58" s="93"/>
      <c r="J58" s="389"/>
      <c r="K58" s="94"/>
      <c r="L58" s="95"/>
    </row>
    <row r="59" spans="2:12" ht="15">
      <c r="B59" s="132"/>
      <c r="C59" s="94"/>
      <c r="D59" s="83"/>
      <c r="E59" s="93"/>
      <c r="F59" s="379" t="s">
        <v>137</v>
      </c>
      <c r="G59" s="380"/>
      <c r="H59" s="83" t="s">
        <v>29</v>
      </c>
      <c r="I59" s="93"/>
      <c r="J59" s="389"/>
      <c r="K59" s="94"/>
      <c r="L59" s="95"/>
    </row>
    <row r="60" spans="2:12" ht="15">
      <c r="B60" s="132"/>
      <c r="C60" s="92"/>
      <c r="D60" s="83"/>
      <c r="E60" s="93"/>
      <c r="F60" s="379" t="s">
        <v>114</v>
      </c>
      <c r="G60" s="380"/>
      <c r="H60" s="83" t="s">
        <v>29</v>
      </c>
      <c r="I60" s="93"/>
      <c r="J60" s="389"/>
      <c r="K60" s="94"/>
      <c r="L60" s="95"/>
    </row>
    <row r="61" spans="2:12" ht="15">
      <c r="B61" s="132"/>
      <c r="C61" s="92"/>
      <c r="D61" s="83"/>
      <c r="E61" s="93"/>
      <c r="F61" s="379" t="s">
        <v>57</v>
      </c>
      <c r="G61" s="380"/>
      <c r="H61" s="83" t="s">
        <v>29</v>
      </c>
      <c r="I61" s="93"/>
      <c r="J61" s="389"/>
      <c r="K61" s="94"/>
      <c r="L61" s="95"/>
    </row>
    <row r="62" spans="2:12" ht="15">
      <c r="B62" s="132"/>
      <c r="C62" s="92"/>
      <c r="D62" s="83"/>
      <c r="E62" s="93"/>
      <c r="F62" s="379" t="s">
        <v>108</v>
      </c>
      <c r="G62" s="380"/>
      <c r="H62" s="83" t="s">
        <v>29</v>
      </c>
      <c r="I62" s="93"/>
      <c r="J62" s="389"/>
      <c r="K62" s="94"/>
      <c r="L62" s="95"/>
    </row>
    <row r="63" spans="2:12" ht="15">
      <c r="B63" s="132"/>
      <c r="C63" s="92"/>
      <c r="D63" s="83"/>
      <c r="E63" s="93"/>
      <c r="F63" s="379" t="s">
        <v>112</v>
      </c>
      <c r="G63" s="380"/>
      <c r="H63" s="83" t="s">
        <v>29</v>
      </c>
      <c r="I63" s="93"/>
      <c r="J63" s="389"/>
      <c r="K63" s="94"/>
      <c r="L63" s="95"/>
    </row>
    <row r="64" spans="2:12" ht="15">
      <c r="B64" s="132"/>
      <c r="C64" s="92"/>
      <c r="D64" s="83"/>
      <c r="E64" s="93"/>
      <c r="F64" s="379" t="s">
        <v>82</v>
      </c>
      <c r="G64" s="380"/>
      <c r="H64" s="83" t="s">
        <v>29</v>
      </c>
      <c r="I64" s="93"/>
      <c r="J64" s="389"/>
      <c r="K64" s="203">
        <f>I55+I57+I61</f>
        <v>0</v>
      </c>
      <c r="L64" s="95"/>
    </row>
    <row r="65" spans="2:12" ht="15">
      <c r="B65" s="132"/>
      <c r="C65" s="92"/>
      <c r="D65" s="83"/>
      <c r="E65" s="93"/>
      <c r="F65" s="379" t="s">
        <v>95</v>
      </c>
      <c r="G65" s="380"/>
      <c r="H65" s="83" t="s">
        <v>29</v>
      </c>
      <c r="I65" s="93"/>
      <c r="J65" s="389"/>
      <c r="K65" s="94"/>
      <c r="L65" s="95"/>
    </row>
    <row r="66" spans="2:12" ht="15">
      <c r="B66" s="132"/>
      <c r="C66" s="92"/>
      <c r="D66" s="83"/>
      <c r="E66" s="93"/>
      <c r="F66" s="379" t="s">
        <v>58</v>
      </c>
      <c r="G66" s="380"/>
      <c r="H66" s="83" t="s">
        <v>29</v>
      </c>
      <c r="I66" s="93"/>
      <c r="J66" s="389"/>
      <c r="K66" s="94"/>
      <c r="L66" s="95"/>
    </row>
    <row r="67" spans="2:12" ht="15.75" thickBot="1">
      <c r="B67" s="151"/>
      <c r="C67" s="103"/>
      <c r="D67" s="98"/>
      <c r="E67" s="99"/>
      <c r="F67" s="374" t="s">
        <v>59</v>
      </c>
      <c r="G67" s="375"/>
      <c r="H67" s="98" t="s">
        <v>29</v>
      </c>
      <c r="I67" s="99"/>
      <c r="J67" s="389"/>
      <c r="K67" s="94"/>
      <c r="L67" s="95"/>
    </row>
    <row r="68" spans="2:12" ht="15" customHeight="1">
      <c r="B68" s="153">
        <f>B57+0.01</f>
        <v>2.1199999999999974</v>
      </c>
      <c r="C68" s="152" t="s">
        <v>131</v>
      </c>
      <c r="D68" s="101" t="s">
        <v>6</v>
      </c>
      <c r="E68" s="102"/>
      <c r="F68" s="376" t="s">
        <v>113</v>
      </c>
      <c r="G68" s="376"/>
      <c r="H68" s="101" t="s">
        <v>29</v>
      </c>
      <c r="I68" s="102">
        <v>0</v>
      </c>
      <c r="J68" s="389"/>
      <c r="K68" s="94"/>
      <c r="L68" s="95"/>
    </row>
    <row r="69" spans="2:12" ht="15.75" customHeight="1">
      <c r="B69" s="138">
        <f>B68+0.01</f>
        <v>2.1299999999999972</v>
      </c>
      <c r="C69" s="106" t="s">
        <v>130</v>
      </c>
      <c r="D69" s="83"/>
      <c r="E69" s="93">
        <v>1</v>
      </c>
      <c r="F69" s="377" t="s">
        <v>111</v>
      </c>
      <c r="G69" s="377"/>
      <c r="H69" s="83" t="s">
        <v>29</v>
      </c>
      <c r="I69" s="93"/>
      <c r="J69" s="389"/>
      <c r="K69" s="94"/>
      <c r="L69" s="95"/>
    </row>
    <row r="70" spans="2:12" ht="19.5" customHeight="1" thickBot="1">
      <c r="B70" s="137"/>
      <c r="C70" s="107"/>
      <c r="D70" s="98"/>
      <c r="E70" s="99"/>
      <c r="F70" s="378" t="s">
        <v>110</v>
      </c>
      <c r="G70" s="378"/>
      <c r="H70" s="98" t="s">
        <v>29</v>
      </c>
      <c r="I70" s="99">
        <v>20</v>
      </c>
      <c r="J70" s="389"/>
      <c r="K70" s="94"/>
      <c r="L70" s="95"/>
    </row>
    <row r="71" spans="2:12" ht="29.25" customHeight="1">
      <c r="B71" s="138">
        <f>B69+0.01</f>
        <v>2.139999999999997</v>
      </c>
      <c r="C71" s="100" t="s">
        <v>133</v>
      </c>
      <c r="D71" s="101" t="s">
        <v>8</v>
      </c>
      <c r="E71" s="102"/>
      <c r="F71" s="371"/>
      <c r="G71" s="372"/>
      <c r="H71" s="101"/>
      <c r="I71" s="102"/>
      <c r="J71" s="389"/>
      <c r="K71" s="94"/>
      <c r="L71" s="95"/>
    </row>
    <row r="72" spans="2:12" ht="27.75" customHeight="1">
      <c r="B72" s="132">
        <f aca="true" t="shared" si="3" ref="B72:B77">B71+0.01</f>
        <v>2.149999999999997</v>
      </c>
      <c r="C72" s="92" t="s">
        <v>132</v>
      </c>
      <c r="D72" s="83" t="s">
        <v>6</v>
      </c>
      <c r="E72" s="93">
        <v>1</v>
      </c>
      <c r="F72" s="371"/>
      <c r="G72" s="372"/>
      <c r="H72" s="83"/>
      <c r="I72" s="93"/>
      <c r="J72" s="389"/>
      <c r="K72" s="94"/>
      <c r="L72" s="95"/>
    </row>
    <row r="73" spans="2:12" ht="26.25" customHeight="1">
      <c r="B73" s="132">
        <f t="shared" si="3"/>
        <v>2.1599999999999966</v>
      </c>
      <c r="C73" s="92" t="s">
        <v>117</v>
      </c>
      <c r="D73" s="83" t="s">
        <v>6</v>
      </c>
      <c r="E73" s="93"/>
      <c r="F73" s="373" t="s">
        <v>54</v>
      </c>
      <c r="G73" s="373"/>
      <c r="H73" s="83" t="s">
        <v>6</v>
      </c>
      <c r="I73" s="93">
        <v>0</v>
      </c>
      <c r="J73" s="389"/>
      <c r="K73" s="94"/>
      <c r="L73" s="95"/>
    </row>
    <row r="74" spans="2:12" ht="15">
      <c r="B74" s="132">
        <f t="shared" si="3"/>
        <v>2.1699999999999964</v>
      </c>
      <c r="C74" s="92" t="s">
        <v>84</v>
      </c>
      <c r="D74" s="83" t="s">
        <v>6</v>
      </c>
      <c r="E74" s="93"/>
      <c r="F74" s="373" t="s">
        <v>127</v>
      </c>
      <c r="G74" s="373"/>
      <c r="H74" s="83" t="s">
        <v>6</v>
      </c>
      <c r="I74" s="93">
        <v>0</v>
      </c>
      <c r="J74" s="389"/>
      <c r="K74" s="94"/>
      <c r="L74" s="95"/>
    </row>
    <row r="75" spans="2:12" ht="18.75" customHeight="1">
      <c r="B75" s="132">
        <f t="shared" si="3"/>
        <v>2.179999999999996</v>
      </c>
      <c r="C75" s="92" t="s">
        <v>118</v>
      </c>
      <c r="D75" s="83" t="s">
        <v>29</v>
      </c>
      <c r="E75" s="93"/>
      <c r="F75" s="369" t="s">
        <v>7</v>
      </c>
      <c r="G75" s="370"/>
      <c r="H75" s="83" t="s">
        <v>29</v>
      </c>
      <c r="I75" s="93">
        <v>0</v>
      </c>
      <c r="J75" s="389"/>
      <c r="K75" s="94"/>
      <c r="L75" s="95"/>
    </row>
    <row r="76" spans="2:12" ht="15">
      <c r="B76" s="132">
        <f t="shared" si="3"/>
        <v>2.189999999999996</v>
      </c>
      <c r="C76" s="92" t="s">
        <v>210</v>
      </c>
      <c r="D76" s="83" t="s">
        <v>6</v>
      </c>
      <c r="E76" s="93"/>
      <c r="F76" s="369" t="s">
        <v>124</v>
      </c>
      <c r="G76" s="370"/>
      <c r="H76" s="83" t="s">
        <v>6</v>
      </c>
      <c r="I76" s="93">
        <v>0</v>
      </c>
      <c r="J76" s="389"/>
      <c r="K76" s="94"/>
      <c r="L76" s="95"/>
    </row>
    <row r="77" spans="2:12" ht="15">
      <c r="B77" s="132">
        <f t="shared" si="3"/>
        <v>2.1999999999999957</v>
      </c>
      <c r="C77" s="92" t="s">
        <v>121</v>
      </c>
      <c r="D77" s="83" t="s">
        <v>6</v>
      </c>
      <c r="E77" s="93"/>
      <c r="F77" s="369" t="s">
        <v>125</v>
      </c>
      <c r="G77" s="370"/>
      <c r="H77" s="83" t="s">
        <v>6</v>
      </c>
      <c r="I77" s="93"/>
      <c r="J77" s="389"/>
      <c r="K77" s="94"/>
      <c r="L77" s="95"/>
    </row>
    <row r="78" spans="2:12" ht="15">
      <c r="B78" s="132"/>
      <c r="C78" s="92"/>
      <c r="D78" s="83"/>
      <c r="E78" s="93"/>
      <c r="F78" s="369" t="s">
        <v>126</v>
      </c>
      <c r="G78" s="370"/>
      <c r="H78" s="83" t="s">
        <v>6</v>
      </c>
      <c r="I78" s="93"/>
      <c r="J78" s="389"/>
      <c r="K78" s="94"/>
      <c r="L78" s="95"/>
    </row>
    <row r="79" spans="2:12" ht="15">
      <c r="B79" s="133">
        <f>B77+0.01</f>
        <v>2.2099999999999955</v>
      </c>
      <c r="C79" s="92" t="s">
        <v>120</v>
      </c>
      <c r="D79" s="83" t="s">
        <v>6</v>
      </c>
      <c r="E79" s="93"/>
      <c r="F79" s="369" t="s">
        <v>83</v>
      </c>
      <c r="G79" s="370"/>
      <c r="H79" s="83" t="s">
        <v>6</v>
      </c>
      <c r="I79" s="93">
        <v>0</v>
      </c>
      <c r="J79" s="389"/>
      <c r="K79" s="94"/>
      <c r="L79" s="95"/>
    </row>
    <row r="80" spans="2:12" ht="15">
      <c r="B80" s="133"/>
      <c r="C80" s="92"/>
      <c r="D80" s="83"/>
      <c r="E80" s="93"/>
      <c r="F80" s="369" t="s">
        <v>109</v>
      </c>
      <c r="G80" s="370"/>
      <c r="H80" s="83" t="s">
        <v>6</v>
      </c>
      <c r="I80" s="93"/>
      <c r="J80" s="389"/>
      <c r="K80" s="94"/>
      <c r="L80" s="95"/>
    </row>
    <row r="81" spans="2:12" ht="15">
      <c r="B81" s="133"/>
      <c r="C81" s="92"/>
      <c r="D81" s="83"/>
      <c r="E81" s="93"/>
      <c r="F81" s="369" t="s">
        <v>100</v>
      </c>
      <c r="G81" s="370"/>
      <c r="H81" s="83" t="s">
        <v>6</v>
      </c>
      <c r="I81" s="93"/>
      <c r="J81" s="389"/>
      <c r="K81" s="94"/>
      <c r="L81" s="95"/>
    </row>
    <row r="82" spans="2:12" ht="18.75" customHeight="1">
      <c r="B82" s="133">
        <f>B79+0.01</f>
        <v>2.2199999999999953</v>
      </c>
      <c r="C82" s="92" t="s">
        <v>41</v>
      </c>
      <c r="D82" s="83" t="s">
        <v>6</v>
      </c>
      <c r="E82" s="93"/>
      <c r="F82" s="369" t="s">
        <v>42</v>
      </c>
      <c r="G82" s="370"/>
      <c r="H82" s="83" t="s">
        <v>27</v>
      </c>
      <c r="I82" s="93"/>
      <c r="J82" s="389"/>
      <c r="K82" s="94"/>
      <c r="L82" s="95"/>
    </row>
    <row r="83" spans="2:12" ht="18.75" customHeight="1" thickBot="1">
      <c r="B83" s="134"/>
      <c r="C83" s="103"/>
      <c r="D83" s="98"/>
      <c r="E83" s="99"/>
      <c r="F83" s="359" t="s">
        <v>43</v>
      </c>
      <c r="G83" s="360"/>
      <c r="H83" s="98" t="s">
        <v>27</v>
      </c>
      <c r="I83" s="99">
        <f>E82*2.5*2.73</f>
        <v>0</v>
      </c>
      <c r="J83" s="389"/>
      <c r="K83" s="104"/>
      <c r="L83" s="108"/>
    </row>
    <row r="84" spans="2:12" ht="27.75" customHeight="1">
      <c r="B84" s="135">
        <f>B82+0.01</f>
        <v>2.229999999999995</v>
      </c>
      <c r="C84" s="105" t="s">
        <v>226</v>
      </c>
      <c r="D84" s="101" t="s">
        <v>6</v>
      </c>
      <c r="E84" s="144"/>
      <c r="F84" s="361" t="s">
        <v>94</v>
      </c>
      <c r="G84" s="362"/>
      <c r="H84" s="101" t="s">
        <v>29</v>
      </c>
      <c r="I84" s="102">
        <v>0</v>
      </c>
      <c r="J84" s="363" t="s">
        <v>87</v>
      </c>
      <c r="K84" s="364"/>
      <c r="L84" s="365"/>
    </row>
    <row r="85" spans="2:12" ht="27.75" customHeight="1" thickBot="1">
      <c r="B85" s="134"/>
      <c r="C85" s="107"/>
      <c r="D85" s="98"/>
      <c r="E85" s="145"/>
      <c r="F85" s="359" t="s">
        <v>97</v>
      </c>
      <c r="G85" s="360"/>
      <c r="H85" s="98" t="s">
        <v>29</v>
      </c>
      <c r="I85" s="99"/>
      <c r="J85" s="366"/>
      <c r="K85" s="367"/>
      <c r="L85" s="368"/>
    </row>
    <row r="86" spans="2:12" ht="17.25" customHeight="1">
      <c r="B86" s="131">
        <v>3</v>
      </c>
      <c r="C86" s="383" t="s">
        <v>241</v>
      </c>
      <c r="D86" s="384"/>
      <c r="E86" s="384"/>
      <c r="F86" s="384"/>
      <c r="G86" s="384"/>
      <c r="H86" s="384"/>
      <c r="I86" s="384"/>
      <c r="J86" s="384"/>
      <c r="K86" s="384"/>
      <c r="L86" s="385"/>
    </row>
    <row r="87" spans="2:12" ht="21" customHeight="1">
      <c r="B87" s="132">
        <f aca="true" t="shared" si="4" ref="B87:B96">B86+0.01</f>
        <v>3.01</v>
      </c>
      <c r="C87" s="88" t="s">
        <v>129</v>
      </c>
      <c r="D87" s="83" t="s">
        <v>134</v>
      </c>
      <c r="E87" s="93"/>
      <c r="F87" s="386"/>
      <c r="G87" s="387"/>
      <c r="H87" s="89"/>
      <c r="I87" s="147"/>
      <c r="J87" s="388" t="s">
        <v>168</v>
      </c>
      <c r="K87" s="90"/>
      <c r="L87" s="91"/>
    </row>
    <row r="88" spans="2:12" ht="28.5" customHeight="1">
      <c r="B88" s="132">
        <f t="shared" si="4"/>
        <v>3.0199999999999996</v>
      </c>
      <c r="C88" s="92" t="s">
        <v>128</v>
      </c>
      <c r="D88" s="83" t="s">
        <v>6</v>
      </c>
      <c r="E88" s="93"/>
      <c r="F88" s="373" t="s">
        <v>16</v>
      </c>
      <c r="G88" s="373"/>
      <c r="H88" s="83" t="s">
        <v>6</v>
      </c>
      <c r="I88" s="93"/>
      <c r="J88" s="389"/>
      <c r="K88" s="94"/>
      <c r="L88" s="95"/>
    </row>
    <row r="89" spans="2:12" ht="27.75" customHeight="1">
      <c r="B89" s="132">
        <f t="shared" si="4"/>
        <v>3.0299999999999994</v>
      </c>
      <c r="C89" s="92" t="s">
        <v>123</v>
      </c>
      <c r="D89" s="83" t="s">
        <v>6</v>
      </c>
      <c r="E89" s="93"/>
      <c r="F89" s="390"/>
      <c r="G89" s="391"/>
      <c r="H89" s="83"/>
      <c r="I89" s="93"/>
      <c r="J89" s="389"/>
      <c r="K89" s="94"/>
      <c r="L89" s="95"/>
    </row>
    <row r="90" spans="2:12" ht="16.5" customHeight="1">
      <c r="B90" s="132">
        <f t="shared" si="4"/>
        <v>3.039999999999999</v>
      </c>
      <c r="C90" s="92" t="s">
        <v>85</v>
      </c>
      <c r="D90" s="83" t="s">
        <v>6</v>
      </c>
      <c r="E90" s="93"/>
      <c r="F90" s="390"/>
      <c r="G90" s="391"/>
      <c r="H90" s="83"/>
      <c r="I90" s="93"/>
      <c r="J90" s="389"/>
      <c r="K90" s="94"/>
      <c r="L90" s="95"/>
    </row>
    <row r="91" spans="2:12" ht="20.25" customHeight="1">
      <c r="B91" s="132">
        <f t="shared" si="4"/>
        <v>3.049999999999999</v>
      </c>
      <c r="C91" s="92" t="s">
        <v>115</v>
      </c>
      <c r="D91" s="83" t="s">
        <v>6</v>
      </c>
      <c r="E91" s="93"/>
      <c r="F91" s="390"/>
      <c r="G91" s="391"/>
      <c r="H91" s="83"/>
      <c r="I91" s="93"/>
      <c r="J91" s="389"/>
      <c r="K91" s="94"/>
      <c r="L91" s="95"/>
    </row>
    <row r="92" spans="2:12" ht="15">
      <c r="B92" s="132">
        <f t="shared" si="4"/>
        <v>3.0599999999999987</v>
      </c>
      <c r="C92" s="96" t="s">
        <v>122</v>
      </c>
      <c r="D92" s="83" t="s">
        <v>6</v>
      </c>
      <c r="E92" s="93"/>
      <c r="F92" s="94" t="s">
        <v>44</v>
      </c>
      <c r="G92" s="94"/>
      <c r="H92" s="83" t="s">
        <v>6</v>
      </c>
      <c r="I92" s="93"/>
      <c r="J92" s="389"/>
      <c r="K92" s="94"/>
      <c r="L92" s="95"/>
    </row>
    <row r="93" spans="2:12" ht="16.5" customHeight="1">
      <c r="B93" s="132">
        <f t="shared" si="4"/>
        <v>3.0699999999999985</v>
      </c>
      <c r="C93" s="96" t="s">
        <v>135</v>
      </c>
      <c r="D93" s="83" t="s">
        <v>6</v>
      </c>
      <c r="E93" s="93"/>
      <c r="F93" s="392"/>
      <c r="G93" s="392"/>
      <c r="H93" s="83"/>
      <c r="I93" s="93"/>
      <c r="J93" s="389"/>
      <c r="K93" s="94"/>
      <c r="L93" s="95"/>
    </row>
    <row r="94" spans="2:12" ht="16.5" customHeight="1">
      <c r="B94" s="132">
        <f t="shared" si="4"/>
        <v>3.0799999999999983</v>
      </c>
      <c r="C94" s="96" t="s">
        <v>136</v>
      </c>
      <c r="D94" s="83" t="s">
        <v>6</v>
      </c>
      <c r="E94" s="93"/>
      <c r="F94" s="390"/>
      <c r="G94" s="391"/>
      <c r="H94" s="83"/>
      <c r="I94" s="93"/>
      <c r="J94" s="389"/>
      <c r="K94" s="94"/>
      <c r="L94" s="95"/>
    </row>
    <row r="95" spans="2:12" ht="15.75" thickBot="1">
      <c r="B95" s="137">
        <f t="shared" si="4"/>
        <v>3.089999999999998</v>
      </c>
      <c r="C95" s="97" t="s">
        <v>86</v>
      </c>
      <c r="D95" s="98" t="s">
        <v>6</v>
      </c>
      <c r="E95" s="99"/>
      <c r="F95" s="393"/>
      <c r="G95" s="393"/>
      <c r="H95" s="98"/>
      <c r="I95" s="99"/>
      <c r="J95" s="389"/>
      <c r="K95" s="94"/>
      <c r="L95" s="95"/>
    </row>
    <row r="96" spans="2:12" ht="15">
      <c r="B96" s="138">
        <f t="shared" si="4"/>
        <v>3.099999999999998</v>
      </c>
      <c r="C96" s="100" t="s">
        <v>116</v>
      </c>
      <c r="D96" s="101" t="s">
        <v>5</v>
      </c>
      <c r="E96" s="102">
        <v>0.33</v>
      </c>
      <c r="F96" s="381" t="s">
        <v>71</v>
      </c>
      <c r="G96" s="382"/>
      <c r="H96" s="101" t="s">
        <v>29</v>
      </c>
      <c r="I96" s="102"/>
      <c r="J96" s="389"/>
      <c r="K96" s="94"/>
      <c r="L96" s="95"/>
    </row>
    <row r="97" spans="2:12" ht="15">
      <c r="B97" s="132"/>
      <c r="C97" s="92"/>
      <c r="D97" s="83"/>
      <c r="E97" s="93"/>
      <c r="F97" s="379" t="s">
        <v>56</v>
      </c>
      <c r="G97" s="380"/>
      <c r="H97" s="83" t="s">
        <v>29</v>
      </c>
      <c r="I97" s="93">
        <v>190</v>
      </c>
      <c r="J97" s="389"/>
      <c r="K97" s="94" t="s">
        <v>242</v>
      </c>
      <c r="L97" s="95">
        <v>128</v>
      </c>
    </row>
    <row r="98" spans="2:12" ht="15">
      <c r="B98" s="132">
        <f>B96+0.01</f>
        <v>3.1099999999999977</v>
      </c>
      <c r="C98" s="94" t="s">
        <v>53</v>
      </c>
      <c r="D98" s="83" t="s">
        <v>5</v>
      </c>
      <c r="E98" s="93">
        <v>1.21</v>
      </c>
      <c r="F98" s="379" t="s">
        <v>107</v>
      </c>
      <c r="G98" s="380"/>
      <c r="H98" s="83" t="s">
        <v>29</v>
      </c>
      <c r="I98" s="93"/>
      <c r="J98" s="389"/>
      <c r="K98" s="94" t="s">
        <v>243</v>
      </c>
      <c r="L98" s="95">
        <v>175</v>
      </c>
    </row>
    <row r="99" spans="2:12" ht="15">
      <c r="B99" s="132"/>
      <c r="C99" s="94"/>
      <c r="D99" s="83"/>
      <c r="E99" s="93"/>
      <c r="F99" s="379" t="s">
        <v>208</v>
      </c>
      <c r="G99" s="380"/>
      <c r="H99" s="83" t="s">
        <v>29</v>
      </c>
      <c r="I99" s="93"/>
      <c r="J99" s="389"/>
      <c r="K99" s="94"/>
      <c r="L99" s="95"/>
    </row>
    <row r="100" spans="2:12" ht="15">
      <c r="B100" s="132"/>
      <c r="C100" s="94"/>
      <c r="D100" s="83"/>
      <c r="E100" s="93"/>
      <c r="F100" s="379" t="s">
        <v>137</v>
      </c>
      <c r="G100" s="380"/>
      <c r="H100" s="83" t="s">
        <v>29</v>
      </c>
      <c r="I100" s="93"/>
      <c r="J100" s="389"/>
      <c r="K100" s="94"/>
      <c r="L100" s="95"/>
    </row>
    <row r="101" spans="2:12" ht="15">
      <c r="B101" s="132"/>
      <c r="C101" s="92"/>
      <c r="D101" s="83"/>
      <c r="E101" s="93"/>
      <c r="F101" s="379" t="s">
        <v>114</v>
      </c>
      <c r="G101" s="380"/>
      <c r="H101" s="83" t="s">
        <v>29</v>
      </c>
      <c r="I101" s="93"/>
      <c r="J101" s="389"/>
      <c r="K101" s="94"/>
      <c r="L101" s="95"/>
    </row>
    <row r="102" spans="2:12" ht="15">
      <c r="B102" s="132"/>
      <c r="C102" s="92"/>
      <c r="D102" s="83"/>
      <c r="E102" s="93"/>
      <c r="F102" s="379" t="s">
        <v>57</v>
      </c>
      <c r="G102" s="380"/>
      <c r="H102" s="83" t="s">
        <v>29</v>
      </c>
      <c r="I102" s="93"/>
      <c r="J102" s="389"/>
      <c r="K102" s="94"/>
      <c r="L102" s="95"/>
    </row>
    <row r="103" spans="2:12" ht="15">
      <c r="B103" s="132"/>
      <c r="C103" s="92"/>
      <c r="D103" s="83"/>
      <c r="E103" s="93"/>
      <c r="F103" s="379" t="s">
        <v>108</v>
      </c>
      <c r="G103" s="380"/>
      <c r="H103" s="83" t="s">
        <v>29</v>
      </c>
      <c r="I103" s="93"/>
      <c r="J103" s="389"/>
      <c r="K103" s="94"/>
      <c r="L103" s="95"/>
    </row>
    <row r="104" spans="2:12" ht="15">
      <c r="B104" s="132"/>
      <c r="C104" s="92"/>
      <c r="D104" s="83"/>
      <c r="E104" s="93"/>
      <c r="F104" s="379" t="s">
        <v>112</v>
      </c>
      <c r="G104" s="380"/>
      <c r="H104" s="83" t="s">
        <v>29</v>
      </c>
      <c r="I104" s="93"/>
      <c r="J104" s="389"/>
      <c r="K104" s="94"/>
      <c r="L104" s="95"/>
    </row>
    <row r="105" spans="2:12" ht="15">
      <c r="B105" s="132"/>
      <c r="C105" s="92"/>
      <c r="D105" s="83"/>
      <c r="E105" s="93"/>
      <c r="F105" s="379" t="s">
        <v>82</v>
      </c>
      <c r="G105" s="380"/>
      <c r="H105" s="83" t="s">
        <v>29</v>
      </c>
      <c r="I105" s="93"/>
      <c r="J105" s="389"/>
      <c r="K105" s="203"/>
      <c r="L105" s="95"/>
    </row>
    <row r="106" spans="2:12" ht="15">
      <c r="B106" s="132"/>
      <c r="C106" s="92"/>
      <c r="D106" s="83"/>
      <c r="E106" s="93"/>
      <c r="F106" s="379" t="s">
        <v>95</v>
      </c>
      <c r="G106" s="380"/>
      <c r="H106" s="83" t="s">
        <v>29</v>
      </c>
      <c r="I106" s="93">
        <v>140</v>
      </c>
      <c r="J106" s="389"/>
      <c r="K106" s="94"/>
      <c r="L106" s="95"/>
    </row>
    <row r="107" spans="2:12" ht="15">
      <c r="B107" s="132"/>
      <c r="C107" s="92"/>
      <c r="D107" s="83"/>
      <c r="E107" s="93"/>
      <c r="F107" s="379" t="s">
        <v>58</v>
      </c>
      <c r="G107" s="380"/>
      <c r="H107" s="83" t="s">
        <v>29</v>
      </c>
      <c r="I107" s="93"/>
      <c r="J107" s="389"/>
      <c r="K107" s="94"/>
      <c r="L107" s="95"/>
    </row>
    <row r="108" spans="2:12" ht="15.75" thickBot="1">
      <c r="B108" s="151"/>
      <c r="C108" s="103"/>
      <c r="D108" s="98"/>
      <c r="E108" s="99"/>
      <c r="F108" s="374" t="s">
        <v>59</v>
      </c>
      <c r="G108" s="375"/>
      <c r="H108" s="98" t="s">
        <v>29</v>
      </c>
      <c r="I108" s="99"/>
      <c r="J108" s="389"/>
      <c r="K108" s="94"/>
      <c r="L108" s="95"/>
    </row>
    <row r="109" spans="2:12" ht="15" customHeight="1">
      <c r="B109" s="153">
        <f>B98+0.01</f>
        <v>3.1199999999999974</v>
      </c>
      <c r="C109" s="152" t="s">
        <v>131</v>
      </c>
      <c r="D109" s="101" t="s">
        <v>6</v>
      </c>
      <c r="E109" s="102"/>
      <c r="F109" s="376" t="s">
        <v>113</v>
      </c>
      <c r="G109" s="376"/>
      <c r="H109" s="101" t="s">
        <v>29</v>
      </c>
      <c r="I109" s="102"/>
      <c r="J109" s="389"/>
      <c r="K109" s="94"/>
      <c r="L109" s="95"/>
    </row>
    <row r="110" spans="2:12" ht="15.75" customHeight="1">
      <c r="B110" s="138">
        <f>B109+0.01</f>
        <v>3.1299999999999972</v>
      </c>
      <c r="C110" s="106" t="s">
        <v>130</v>
      </c>
      <c r="D110" s="83"/>
      <c r="E110" s="93"/>
      <c r="F110" s="377" t="s">
        <v>111</v>
      </c>
      <c r="G110" s="377"/>
      <c r="H110" s="83" t="s">
        <v>29</v>
      </c>
      <c r="I110" s="93"/>
      <c r="J110" s="389"/>
      <c r="K110" s="94"/>
      <c r="L110" s="95"/>
    </row>
    <row r="111" spans="2:12" ht="19.5" customHeight="1" thickBot="1">
      <c r="B111" s="137"/>
      <c r="C111" s="107"/>
      <c r="D111" s="98"/>
      <c r="E111" s="99"/>
      <c r="F111" s="378" t="s">
        <v>110</v>
      </c>
      <c r="G111" s="378"/>
      <c r="H111" s="98" t="s">
        <v>29</v>
      </c>
      <c r="I111" s="99"/>
      <c r="J111" s="389"/>
      <c r="K111" s="94"/>
      <c r="L111" s="95"/>
    </row>
    <row r="112" spans="2:12" ht="29.25" customHeight="1">
      <c r="B112" s="138">
        <f>B110+0.01</f>
        <v>3.139999999999997</v>
      </c>
      <c r="C112" s="100" t="s">
        <v>133</v>
      </c>
      <c r="D112" s="101" t="s">
        <v>6</v>
      </c>
      <c r="E112" s="102"/>
      <c r="F112" s="371"/>
      <c r="G112" s="372"/>
      <c r="H112" s="101"/>
      <c r="I112" s="102"/>
      <c r="J112" s="389"/>
      <c r="K112" s="94"/>
      <c r="L112" s="95"/>
    </row>
    <row r="113" spans="2:12" ht="27.75" customHeight="1">
      <c r="B113" s="132">
        <f aca="true" t="shared" si="5" ref="B113:B118">B112+0.01</f>
        <v>3.149999999999997</v>
      </c>
      <c r="C113" s="92" t="s">
        <v>132</v>
      </c>
      <c r="D113" s="83" t="s">
        <v>6</v>
      </c>
      <c r="E113" s="93"/>
      <c r="F113" s="371"/>
      <c r="G113" s="372"/>
      <c r="H113" s="83"/>
      <c r="I113" s="93"/>
      <c r="J113" s="389"/>
      <c r="K113" s="94"/>
      <c r="L113" s="95"/>
    </row>
    <row r="114" spans="2:12" ht="26.25" customHeight="1">
      <c r="B114" s="132">
        <f t="shared" si="5"/>
        <v>3.1599999999999966</v>
      </c>
      <c r="C114" s="92" t="s">
        <v>117</v>
      </c>
      <c r="D114" s="83" t="s">
        <v>6</v>
      </c>
      <c r="E114" s="93">
        <v>0</v>
      </c>
      <c r="F114" s="373" t="s">
        <v>54</v>
      </c>
      <c r="G114" s="373"/>
      <c r="H114" s="83" t="s">
        <v>6</v>
      </c>
      <c r="I114" s="93">
        <v>0</v>
      </c>
      <c r="J114" s="389"/>
      <c r="K114" s="94"/>
      <c r="L114" s="95"/>
    </row>
    <row r="115" spans="2:12" ht="15">
      <c r="B115" s="132">
        <f t="shared" si="5"/>
        <v>3.1699999999999964</v>
      </c>
      <c r="C115" s="92" t="s">
        <v>84</v>
      </c>
      <c r="D115" s="83" t="s">
        <v>6</v>
      </c>
      <c r="E115" s="93">
        <v>0</v>
      </c>
      <c r="F115" s="373" t="s">
        <v>127</v>
      </c>
      <c r="G115" s="373"/>
      <c r="H115" s="83" t="s">
        <v>6</v>
      </c>
      <c r="I115" s="93"/>
      <c r="J115" s="389"/>
      <c r="K115" s="94"/>
      <c r="L115" s="95"/>
    </row>
    <row r="116" spans="2:12" ht="18.75" customHeight="1">
      <c r="B116" s="132">
        <f t="shared" si="5"/>
        <v>3.179999999999996</v>
      </c>
      <c r="C116" s="92" t="s">
        <v>118</v>
      </c>
      <c r="D116" s="83" t="s">
        <v>29</v>
      </c>
      <c r="E116" s="93">
        <v>0</v>
      </c>
      <c r="F116" s="369" t="s">
        <v>7</v>
      </c>
      <c r="G116" s="370"/>
      <c r="H116" s="83" t="s">
        <v>29</v>
      </c>
      <c r="I116" s="93">
        <f>E116</f>
        <v>0</v>
      </c>
      <c r="J116" s="389"/>
      <c r="K116" s="94"/>
      <c r="L116" s="95"/>
    </row>
    <row r="117" spans="2:12" ht="15">
      <c r="B117" s="132">
        <f t="shared" si="5"/>
        <v>3.189999999999996</v>
      </c>
      <c r="C117" s="92" t="s">
        <v>119</v>
      </c>
      <c r="D117" s="83" t="s">
        <v>6</v>
      </c>
      <c r="E117" s="93">
        <v>0</v>
      </c>
      <c r="F117" s="369" t="s">
        <v>124</v>
      </c>
      <c r="G117" s="370"/>
      <c r="H117" s="83" t="s">
        <v>6</v>
      </c>
      <c r="I117" s="93">
        <f>E117</f>
        <v>0</v>
      </c>
      <c r="J117" s="389"/>
      <c r="K117" s="94"/>
      <c r="L117" s="95"/>
    </row>
    <row r="118" spans="2:12" ht="15">
      <c r="B118" s="132">
        <f t="shared" si="5"/>
        <v>3.1999999999999957</v>
      </c>
      <c r="C118" s="92" t="s">
        <v>121</v>
      </c>
      <c r="D118" s="83" t="s">
        <v>6</v>
      </c>
      <c r="E118" s="93">
        <v>0</v>
      </c>
      <c r="F118" s="369" t="s">
        <v>125</v>
      </c>
      <c r="G118" s="370"/>
      <c r="H118" s="83" t="s">
        <v>6</v>
      </c>
      <c r="I118" s="93"/>
      <c r="J118" s="389"/>
      <c r="K118" s="94"/>
      <c r="L118" s="95"/>
    </row>
    <row r="119" spans="2:12" ht="15">
      <c r="B119" s="132"/>
      <c r="C119" s="92"/>
      <c r="D119" s="83"/>
      <c r="E119" s="93"/>
      <c r="F119" s="369" t="s">
        <v>126</v>
      </c>
      <c r="G119" s="370"/>
      <c r="H119" s="83" t="s">
        <v>6</v>
      </c>
      <c r="I119" s="93"/>
      <c r="J119" s="389"/>
      <c r="K119" s="94"/>
      <c r="L119" s="95"/>
    </row>
    <row r="120" spans="2:12" ht="15">
      <c r="B120" s="133">
        <f>B118+0.01</f>
        <v>3.2099999999999955</v>
      </c>
      <c r="C120" s="92" t="s">
        <v>120</v>
      </c>
      <c r="D120" s="83" t="s">
        <v>6</v>
      </c>
      <c r="E120" s="93">
        <v>0</v>
      </c>
      <c r="F120" s="369" t="s">
        <v>83</v>
      </c>
      <c r="G120" s="370"/>
      <c r="H120" s="83" t="s">
        <v>6</v>
      </c>
      <c r="I120" s="93">
        <f>I117</f>
        <v>0</v>
      </c>
      <c r="J120" s="389"/>
      <c r="K120" s="94"/>
      <c r="L120" s="95"/>
    </row>
    <row r="121" spans="2:12" ht="15">
      <c r="B121" s="133"/>
      <c r="C121" s="92"/>
      <c r="D121" s="83"/>
      <c r="E121" s="93"/>
      <c r="F121" s="369" t="s">
        <v>109</v>
      </c>
      <c r="G121" s="370"/>
      <c r="H121" s="83" t="s">
        <v>6</v>
      </c>
      <c r="I121" s="93"/>
      <c r="J121" s="389"/>
      <c r="K121" s="94"/>
      <c r="L121" s="95"/>
    </row>
    <row r="122" spans="2:12" ht="15">
      <c r="B122" s="133"/>
      <c r="C122" s="92"/>
      <c r="D122" s="83"/>
      <c r="E122" s="93"/>
      <c r="F122" s="369" t="s">
        <v>100</v>
      </c>
      <c r="G122" s="370"/>
      <c r="H122" s="83" t="s">
        <v>6</v>
      </c>
      <c r="I122" s="93"/>
      <c r="J122" s="389"/>
      <c r="K122" s="94"/>
      <c r="L122" s="95"/>
    </row>
    <row r="123" spans="2:12" ht="18.75" customHeight="1">
      <c r="B123" s="133">
        <f>B120+0.01</f>
        <v>3.2199999999999953</v>
      </c>
      <c r="C123" s="92" t="s">
        <v>41</v>
      </c>
      <c r="D123" s="83" t="s">
        <v>6</v>
      </c>
      <c r="E123" s="93"/>
      <c r="F123" s="369" t="s">
        <v>42</v>
      </c>
      <c r="G123" s="370"/>
      <c r="H123" s="83" t="s">
        <v>27</v>
      </c>
      <c r="I123" s="93">
        <f>E123*2.2</f>
        <v>0</v>
      </c>
      <c r="J123" s="389"/>
      <c r="K123" s="94"/>
      <c r="L123" s="95"/>
    </row>
    <row r="124" spans="2:12" ht="18.75" customHeight="1" thickBot="1">
      <c r="B124" s="134"/>
      <c r="C124" s="103"/>
      <c r="D124" s="98"/>
      <c r="E124" s="99"/>
      <c r="F124" s="359" t="s">
        <v>43</v>
      </c>
      <c r="G124" s="360"/>
      <c r="H124" s="98" t="s">
        <v>27</v>
      </c>
      <c r="I124" s="99">
        <f>E123*2.5*2.73</f>
        <v>0</v>
      </c>
      <c r="J124" s="389"/>
      <c r="K124" s="104"/>
      <c r="L124" s="108"/>
    </row>
    <row r="125" spans="2:12" ht="36" customHeight="1">
      <c r="B125" s="135">
        <f>B123+0.01</f>
        <v>3.229999999999995</v>
      </c>
      <c r="C125" s="105"/>
      <c r="D125" s="101" t="s">
        <v>6</v>
      </c>
      <c r="E125" s="144"/>
      <c r="F125" s="361" t="s">
        <v>94</v>
      </c>
      <c r="G125" s="362"/>
      <c r="H125" s="101" t="s">
        <v>29</v>
      </c>
      <c r="I125" s="102"/>
      <c r="J125" s="363" t="s">
        <v>87</v>
      </c>
      <c r="K125" s="364"/>
      <c r="L125" s="365"/>
    </row>
    <row r="126" spans="2:12" ht="27.75" customHeight="1" thickBot="1">
      <c r="B126" s="134"/>
      <c r="C126" s="105"/>
      <c r="D126" s="98" t="s">
        <v>6</v>
      </c>
      <c r="E126" s="145"/>
      <c r="F126" s="359" t="s">
        <v>97</v>
      </c>
      <c r="G126" s="360"/>
      <c r="H126" s="98" t="s">
        <v>29</v>
      </c>
      <c r="I126" s="99"/>
      <c r="J126" s="366"/>
      <c r="K126" s="367"/>
      <c r="L126" s="368"/>
    </row>
    <row r="127" spans="2:12" ht="17.25" customHeight="1">
      <c r="B127" s="131">
        <v>4</v>
      </c>
      <c r="C127" s="383" t="s">
        <v>244</v>
      </c>
      <c r="D127" s="384"/>
      <c r="E127" s="384"/>
      <c r="F127" s="384"/>
      <c r="G127" s="384"/>
      <c r="H127" s="384"/>
      <c r="I127" s="384"/>
      <c r="J127" s="384"/>
      <c r="K127" s="384"/>
      <c r="L127" s="385"/>
    </row>
    <row r="128" spans="2:12" ht="21" customHeight="1">
      <c r="B128" s="132">
        <f aca="true" t="shared" si="6" ref="B128:B137">B127+0.01</f>
        <v>4.01</v>
      </c>
      <c r="C128" s="88" t="s">
        <v>129</v>
      </c>
      <c r="D128" s="83" t="s">
        <v>134</v>
      </c>
      <c r="E128" s="93"/>
      <c r="F128" s="386"/>
      <c r="G128" s="387"/>
      <c r="H128" s="89"/>
      <c r="I128" s="147"/>
      <c r="J128" s="388" t="s">
        <v>165</v>
      </c>
      <c r="K128" s="90"/>
      <c r="L128" s="91"/>
    </row>
    <row r="129" spans="2:12" ht="28.5" customHeight="1">
      <c r="B129" s="132">
        <f t="shared" si="6"/>
        <v>4.02</v>
      </c>
      <c r="C129" s="92" t="s">
        <v>128</v>
      </c>
      <c r="D129" s="83" t="s">
        <v>6</v>
      </c>
      <c r="E129" s="93"/>
      <c r="F129" s="373" t="s">
        <v>16</v>
      </c>
      <c r="G129" s="373"/>
      <c r="H129" s="83" t="s">
        <v>6</v>
      </c>
      <c r="I129" s="93"/>
      <c r="J129" s="389"/>
      <c r="K129" s="94"/>
      <c r="L129" s="95"/>
    </row>
    <row r="130" spans="2:12" ht="27.75" customHeight="1">
      <c r="B130" s="132">
        <f t="shared" si="6"/>
        <v>4.029999999999999</v>
      </c>
      <c r="C130" s="92" t="s">
        <v>123</v>
      </c>
      <c r="D130" s="83" t="s">
        <v>6</v>
      </c>
      <c r="E130" s="93"/>
      <c r="F130" s="390"/>
      <c r="G130" s="391"/>
      <c r="H130" s="83"/>
      <c r="I130" s="93"/>
      <c r="J130" s="389"/>
      <c r="K130" s="94"/>
      <c r="L130" s="95"/>
    </row>
    <row r="131" spans="2:12" ht="16.5" customHeight="1">
      <c r="B131" s="132">
        <f t="shared" si="6"/>
        <v>4.039999999999999</v>
      </c>
      <c r="C131" s="92" t="s">
        <v>85</v>
      </c>
      <c r="D131" s="83" t="s">
        <v>6</v>
      </c>
      <c r="E131" s="93"/>
      <c r="F131" s="390"/>
      <c r="G131" s="391"/>
      <c r="H131" s="83"/>
      <c r="I131" s="93"/>
      <c r="J131" s="389"/>
      <c r="K131" s="94"/>
      <c r="L131" s="95"/>
    </row>
    <row r="132" spans="2:12" ht="20.25" customHeight="1">
      <c r="B132" s="132">
        <f t="shared" si="6"/>
        <v>4.049999999999999</v>
      </c>
      <c r="C132" s="92" t="s">
        <v>115</v>
      </c>
      <c r="D132" s="83" t="s">
        <v>6</v>
      </c>
      <c r="E132" s="93"/>
      <c r="F132" s="390"/>
      <c r="G132" s="391"/>
      <c r="H132" s="83"/>
      <c r="I132" s="93"/>
      <c r="J132" s="389"/>
      <c r="K132" s="94"/>
      <c r="L132" s="95"/>
    </row>
    <row r="133" spans="2:12" ht="15">
      <c r="B133" s="132">
        <f t="shared" si="6"/>
        <v>4.059999999999999</v>
      </c>
      <c r="C133" s="96" t="s">
        <v>122</v>
      </c>
      <c r="D133" s="83" t="s">
        <v>6</v>
      </c>
      <c r="E133" s="93">
        <v>5</v>
      </c>
      <c r="F133" s="94" t="s">
        <v>44</v>
      </c>
      <c r="G133" s="94"/>
      <c r="H133" s="83" t="s">
        <v>6</v>
      </c>
      <c r="I133" s="93">
        <v>5</v>
      </c>
      <c r="J133" s="389"/>
      <c r="K133" s="94"/>
      <c r="L133" s="95"/>
    </row>
    <row r="134" spans="2:12" ht="16.5" customHeight="1">
      <c r="B134" s="132">
        <f t="shared" si="6"/>
        <v>4.0699999999999985</v>
      </c>
      <c r="C134" s="96" t="s">
        <v>135</v>
      </c>
      <c r="D134" s="83" t="s">
        <v>6</v>
      </c>
      <c r="E134" s="93"/>
      <c r="F134" s="392"/>
      <c r="G134" s="392"/>
      <c r="H134" s="83"/>
      <c r="I134" s="93"/>
      <c r="J134" s="389"/>
      <c r="K134" s="94"/>
      <c r="L134" s="95"/>
    </row>
    <row r="135" spans="2:12" ht="16.5" customHeight="1">
      <c r="B135" s="132">
        <f t="shared" si="6"/>
        <v>4.079999999999998</v>
      </c>
      <c r="C135" s="96" t="s">
        <v>136</v>
      </c>
      <c r="D135" s="83" t="s">
        <v>6</v>
      </c>
      <c r="E135" s="93">
        <v>5</v>
      </c>
      <c r="F135" s="390"/>
      <c r="G135" s="391"/>
      <c r="H135" s="83"/>
      <c r="I135" s="93"/>
      <c r="J135" s="389"/>
      <c r="K135" s="94"/>
      <c r="L135" s="95"/>
    </row>
    <row r="136" spans="2:12" ht="15.75" thickBot="1">
      <c r="B136" s="137">
        <f t="shared" si="6"/>
        <v>4.089999999999998</v>
      </c>
      <c r="C136" s="97" t="s">
        <v>86</v>
      </c>
      <c r="D136" s="98" t="s">
        <v>6</v>
      </c>
      <c r="E136" s="99"/>
      <c r="F136" s="393"/>
      <c r="G136" s="393"/>
      <c r="H136" s="98"/>
      <c r="I136" s="99"/>
      <c r="J136" s="389"/>
      <c r="K136" s="94"/>
      <c r="L136" s="95"/>
    </row>
    <row r="137" spans="2:12" ht="15">
      <c r="B137" s="138">
        <f t="shared" si="6"/>
        <v>4.099999999999998</v>
      </c>
      <c r="C137" s="100" t="s">
        <v>116</v>
      </c>
      <c r="D137" s="101" t="s">
        <v>5</v>
      </c>
      <c r="E137" s="102">
        <v>0.61</v>
      </c>
      <c r="F137" s="381" t="s">
        <v>71</v>
      </c>
      <c r="G137" s="382"/>
      <c r="H137" s="101" t="s">
        <v>29</v>
      </c>
      <c r="I137" s="102"/>
      <c r="J137" s="389"/>
      <c r="K137" s="94" t="s">
        <v>245</v>
      </c>
      <c r="L137" s="95">
        <v>561</v>
      </c>
    </row>
    <row r="138" spans="2:12" ht="15">
      <c r="B138" s="132"/>
      <c r="C138" s="92"/>
      <c r="D138" s="83"/>
      <c r="E138" s="93"/>
      <c r="F138" s="379" t="s">
        <v>56</v>
      </c>
      <c r="G138" s="380"/>
      <c r="H138" s="83" t="s">
        <v>29</v>
      </c>
      <c r="I138" s="93">
        <v>610</v>
      </c>
      <c r="J138" s="389"/>
      <c r="K138" s="94"/>
      <c r="L138" s="95"/>
    </row>
    <row r="139" spans="2:12" ht="15">
      <c r="B139" s="132">
        <f>B137+0.01</f>
        <v>4.109999999999998</v>
      </c>
      <c r="C139" s="94" t="s">
        <v>53</v>
      </c>
      <c r="D139" s="83" t="s">
        <v>5</v>
      </c>
      <c r="E139" s="93">
        <v>1.7</v>
      </c>
      <c r="F139" s="379" t="s">
        <v>107</v>
      </c>
      <c r="G139" s="380"/>
      <c r="H139" s="83" t="s">
        <v>29</v>
      </c>
      <c r="I139" s="93"/>
      <c r="J139" s="389"/>
      <c r="K139" s="94"/>
      <c r="L139" s="95"/>
    </row>
    <row r="140" spans="2:12" ht="15">
      <c r="B140" s="132"/>
      <c r="C140" s="94"/>
      <c r="D140" s="83"/>
      <c r="E140" s="93"/>
      <c r="F140" s="379" t="s">
        <v>208</v>
      </c>
      <c r="G140" s="380"/>
      <c r="H140" s="83" t="s">
        <v>29</v>
      </c>
      <c r="I140" s="93"/>
      <c r="J140" s="389"/>
      <c r="K140" s="94"/>
      <c r="L140" s="95"/>
    </row>
    <row r="141" spans="2:12" ht="15">
      <c r="B141" s="132"/>
      <c r="C141" s="94"/>
      <c r="D141" s="83"/>
      <c r="E141" s="93"/>
      <c r="F141" s="379" t="s">
        <v>137</v>
      </c>
      <c r="G141" s="380"/>
      <c r="H141" s="83" t="s">
        <v>29</v>
      </c>
      <c r="I141" s="93"/>
      <c r="J141" s="389"/>
      <c r="K141" s="94"/>
      <c r="L141" s="95"/>
    </row>
    <row r="142" spans="2:12" ht="15">
      <c r="B142" s="132"/>
      <c r="C142" s="92"/>
      <c r="D142" s="83"/>
      <c r="E142" s="93"/>
      <c r="F142" s="379" t="s">
        <v>114</v>
      </c>
      <c r="G142" s="380"/>
      <c r="H142" s="83" t="s">
        <v>29</v>
      </c>
      <c r="I142" s="93"/>
      <c r="J142" s="389"/>
      <c r="K142" s="94"/>
      <c r="L142" s="95"/>
    </row>
    <row r="143" spans="2:12" ht="15">
      <c r="B143" s="132"/>
      <c r="C143" s="92"/>
      <c r="D143" s="83"/>
      <c r="E143" s="93"/>
      <c r="F143" s="379" t="s">
        <v>57</v>
      </c>
      <c r="G143" s="380"/>
      <c r="H143" s="83" t="s">
        <v>29</v>
      </c>
      <c r="I143" s="93"/>
      <c r="J143" s="389"/>
      <c r="K143" s="94"/>
      <c r="L143" s="95"/>
    </row>
    <row r="144" spans="2:12" ht="15">
      <c r="B144" s="132"/>
      <c r="C144" s="92"/>
      <c r="D144" s="83"/>
      <c r="E144" s="93"/>
      <c r="F144" s="379" t="s">
        <v>108</v>
      </c>
      <c r="G144" s="380"/>
      <c r="H144" s="83" t="s">
        <v>29</v>
      </c>
      <c r="I144" s="93"/>
      <c r="J144" s="389"/>
      <c r="K144" s="94"/>
      <c r="L144" s="95"/>
    </row>
    <row r="145" spans="2:12" ht="15">
      <c r="B145" s="132"/>
      <c r="C145" s="92"/>
      <c r="D145" s="83"/>
      <c r="E145" s="93"/>
      <c r="F145" s="379" t="s">
        <v>112</v>
      </c>
      <c r="G145" s="380"/>
      <c r="H145" s="83" t="s">
        <v>29</v>
      </c>
      <c r="I145" s="93"/>
      <c r="J145" s="389"/>
      <c r="K145" s="94"/>
      <c r="L145" s="95"/>
    </row>
    <row r="146" spans="2:12" ht="15">
      <c r="B146" s="132"/>
      <c r="C146" s="92"/>
      <c r="D146" s="83"/>
      <c r="E146" s="93"/>
      <c r="F146" s="379" t="s">
        <v>82</v>
      </c>
      <c r="G146" s="380"/>
      <c r="H146" s="83" t="s">
        <v>29</v>
      </c>
      <c r="I146" s="93"/>
      <c r="J146" s="389"/>
      <c r="K146" s="203">
        <f>I137+I139+I143</f>
        <v>0</v>
      </c>
      <c r="L146" s="95"/>
    </row>
    <row r="147" spans="2:12" ht="15">
      <c r="B147" s="132"/>
      <c r="C147" s="92"/>
      <c r="D147" s="83"/>
      <c r="E147" s="93"/>
      <c r="F147" s="379" t="s">
        <v>95</v>
      </c>
      <c r="G147" s="380"/>
      <c r="H147" s="83" t="s">
        <v>29</v>
      </c>
      <c r="I147" s="93"/>
      <c r="J147" s="389"/>
      <c r="K147" s="94"/>
      <c r="L147" s="95"/>
    </row>
    <row r="148" spans="2:12" ht="15">
      <c r="B148" s="132"/>
      <c r="C148" s="92"/>
      <c r="D148" s="83"/>
      <c r="E148" s="93"/>
      <c r="F148" s="379" t="s">
        <v>58</v>
      </c>
      <c r="G148" s="380"/>
      <c r="H148" s="83" t="s">
        <v>29</v>
      </c>
      <c r="I148" s="93"/>
      <c r="J148" s="389"/>
      <c r="K148" s="94"/>
      <c r="L148" s="95"/>
    </row>
    <row r="149" spans="2:12" ht="15.75" thickBot="1">
      <c r="B149" s="151"/>
      <c r="C149" s="103"/>
      <c r="D149" s="98"/>
      <c r="E149" s="99"/>
      <c r="F149" s="374" t="s">
        <v>59</v>
      </c>
      <c r="G149" s="375"/>
      <c r="H149" s="98" t="s">
        <v>29</v>
      </c>
      <c r="I149" s="99"/>
      <c r="J149" s="389"/>
      <c r="K149" s="94"/>
      <c r="L149" s="95"/>
    </row>
    <row r="150" spans="2:12" ht="15" customHeight="1">
      <c r="B150" s="153">
        <f>B139+0.01</f>
        <v>4.119999999999997</v>
      </c>
      <c r="C150" s="152" t="s">
        <v>131</v>
      </c>
      <c r="D150" s="101" t="s">
        <v>6</v>
      </c>
      <c r="E150" s="102"/>
      <c r="F150" s="376" t="s">
        <v>113</v>
      </c>
      <c r="G150" s="376"/>
      <c r="H150" s="101" t="s">
        <v>29</v>
      </c>
      <c r="I150" s="102"/>
      <c r="J150" s="389"/>
      <c r="K150" s="94"/>
      <c r="L150" s="95"/>
    </row>
    <row r="151" spans="2:12" ht="15.75" customHeight="1">
      <c r="B151" s="138">
        <f>B150+0.01</f>
        <v>4.129999999999997</v>
      </c>
      <c r="C151" s="106" t="s">
        <v>130</v>
      </c>
      <c r="D151" s="83" t="s">
        <v>6</v>
      </c>
      <c r="E151" s="93">
        <v>26</v>
      </c>
      <c r="F151" s="377" t="s">
        <v>111</v>
      </c>
      <c r="G151" s="377"/>
      <c r="H151" s="83" t="s">
        <v>29</v>
      </c>
      <c r="I151" s="93"/>
      <c r="J151" s="389"/>
      <c r="K151" s="94"/>
      <c r="L151" s="95"/>
    </row>
    <row r="152" spans="2:12" ht="19.5" customHeight="1" thickBot="1">
      <c r="B152" s="137"/>
      <c r="C152" s="107"/>
      <c r="D152" s="98"/>
      <c r="E152" s="99"/>
      <c r="F152" s="378" t="s">
        <v>110</v>
      </c>
      <c r="G152" s="378"/>
      <c r="H152" s="98" t="s">
        <v>29</v>
      </c>
      <c r="I152" s="99">
        <v>480</v>
      </c>
      <c r="J152" s="389"/>
      <c r="K152" s="94"/>
      <c r="L152" s="95"/>
    </row>
    <row r="153" spans="2:12" ht="29.25" customHeight="1">
      <c r="B153" s="138">
        <f>B151+0.01</f>
        <v>4.139999999999997</v>
      </c>
      <c r="C153" s="100" t="s">
        <v>133</v>
      </c>
      <c r="D153" s="101" t="s">
        <v>8</v>
      </c>
      <c r="E153" s="102">
        <v>0</v>
      </c>
      <c r="F153" s="371"/>
      <c r="G153" s="372"/>
      <c r="H153" s="101"/>
      <c r="I153" s="102"/>
      <c r="J153" s="389"/>
      <c r="K153" s="94"/>
      <c r="L153" s="95"/>
    </row>
    <row r="154" spans="2:12" ht="27.75" customHeight="1">
      <c r="B154" s="132">
        <f aca="true" t="shared" si="7" ref="B154:B159">B153+0.01</f>
        <v>4.149999999999997</v>
      </c>
      <c r="C154" s="92" t="s">
        <v>132</v>
      </c>
      <c r="D154" s="83" t="s">
        <v>6</v>
      </c>
      <c r="E154" s="93">
        <v>24</v>
      </c>
      <c r="F154" s="371"/>
      <c r="G154" s="372"/>
      <c r="H154" s="83"/>
      <c r="I154" s="93"/>
      <c r="J154" s="389"/>
      <c r="K154" s="94"/>
      <c r="L154" s="95"/>
    </row>
    <row r="155" spans="2:12" ht="26.25" customHeight="1">
      <c r="B155" s="132">
        <f t="shared" si="7"/>
        <v>4.159999999999997</v>
      </c>
      <c r="C155" s="92" t="s">
        <v>117</v>
      </c>
      <c r="D155" s="83" t="s">
        <v>6</v>
      </c>
      <c r="E155" s="93"/>
      <c r="F155" s="373" t="s">
        <v>54</v>
      </c>
      <c r="G155" s="373"/>
      <c r="H155" s="83" t="s">
        <v>6</v>
      </c>
      <c r="I155" s="93"/>
      <c r="J155" s="389"/>
      <c r="K155" s="94"/>
      <c r="L155" s="95"/>
    </row>
    <row r="156" spans="2:12" ht="15">
      <c r="B156" s="132">
        <f t="shared" si="7"/>
        <v>4.169999999999996</v>
      </c>
      <c r="C156" s="92" t="s">
        <v>84</v>
      </c>
      <c r="D156" s="83" t="s">
        <v>6</v>
      </c>
      <c r="E156" s="93"/>
      <c r="F156" s="373" t="s">
        <v>127</v>
      </c>
      <c r="G156" s="373"/>
      <c r="H156" s="83" t="s">
        <v>6</v>
      </c>
      <c r="I156" s="93"/>
      <c r="J156" s="389"/>
      <c r="K156" s="94"/>
      <c r="L156" s="95"/>
    </row>
    <row r="157" spans="2:12" ht="18.75" customHeight="1">
      <c r="B157" s="132">
        <f t="shared" si="7"/>
        <v>4.179999999999996</v>
      </c>
      <c r="C157" s="92" t="s">
        <v>118</v>
      </c>
      <c r="D157" s="83" t="s">
        <v>29</v>
      </c>
      <c r="E157" s="93"/>
      <c r="F157" s="369" t="s">
        <v>7</v>
      </c>
      <c r="G157" s="370"/>
      <c r="H157" s="83" t="s">
        <v>29</v>
      </c>
      <c r="I157" s="93"/>
      <c r="J157" s="389"/>
      <c r="K157" s="94"/>
      <c r="L157" s="95"/>
    </row>
    <row r="158" spans="2:12" ht="15">
      <c r="B158" s="132">
        <f t="shared" si="7"/>
        <v>4.189999999999996</v>
      </c>
      <c r="C158" s="92" t="s">
        <v>119</v>
      </c>
      <c r="D158" s="83" t="s">
        <v>6</v>
      </c>
      <c r="E158" s="93"/>
      <c r="F158" s="369" t="s">
        <v>124</v>
      </c>
      <c r="G158" s="370"/>
      <c r="H158" s="83" t="s">
        <v>6</v>
      </c>
      <c r="I158" s="93"/>
      <c r="J158" s="389"/>
      <c r="K158" s="94"/>
      <c r="L158" s="95"/>
    </row>
    <row r="159" spans="2:12" ht="15">
      <c r="B159" s="132">
        <f t="shared" si="7"/>
        <v>4.199999999999996</v>
      </c>
      <c r="C159" s="92" t="s">
        <v>121</v>
      </c>
      <c r="D159" s="83" t="s">
        <v>6</v>
      </c>
      <c r="E159" s="93">
        <v>0</v>
      </c>
      <c r="F159" s="369" t="s">
        <v>125</v>
      </c>
      <c r="G159" s="370"/>
      <c r="H159" s="83" t="s">
        <v>6</v>
      </c>
      <c r="I159" s="93"/>
      <c r="J159" s="389"/>
      <c r="K159" s="94"/>
      <c r="L159" s="95"/>
    </row>
    <row r="160" spans="2:12" ht="15">
      <c r="B160" s="132"/>
      <c r="C160" s="92"/>
      <c r="D160" s="83"/>
      <c r="E160" s="93"/>
      <c r="F160" s="369" t="s">
        <v>126</v>
      </c>
      <c r="G160" s="370"/>
      <c r="H160" s="83" t="s">
        <v>6</v>
      </c>
      <c r="I160" s="93"/>
      <c r="J160" s="389"/>
      <c r="K160" s="94"/>
      <c r="L160" s="95"/>
    </row>
    <row r="161" spans="2:12" ht="15">
      <c r="B161" s="133">
        <f>B159+0.01</f>
        <v>4.2099999999999955</v>
      </c>
      <c r="C161" s="92" t="s">
        <v>120</v>
      </c>
      <c r="D161" s="83" t="s">
        <v>6</v>
      </c>
      <c r="E161" s="93"/>
      <c r="F161" s="369" t="s">
        <v>83</v>
      </c>
      <c r="G161" s="370"/>
      <c r="H161" s="83" t="s">
        <v>6</v>
      </c>
      <c r="I161" s="93"/>
      <c r="J161" s="389"/>
      <c r="K161" s="94"/>
      <c r="L161" s="95"/>
    </row>
    <row r="162" spans="2:12" ht="15">
      <c r="B162" s="133"/>
      <c r="C162" s="92"/>
      <c r="D162" s="83"/>
      <c r="E162" s="93"/>
      <c r="F162" s="369" t="s">
        <v>109</v>
      </c>
      <c r="G162" s="370"/>
      <c r="H162" s="83" t="s">
        <v>6</v>
      </c>
      <c r="I162" s="93"/>
      <c r="J162" s="389"/>
      <c r="K162" s="94"/>
      <c r="L162" s="95"/>
    </row>
    <row r="163" spans="2:12" ht="15">
      <c r="B163" s="133"/>
      <c r="C163" s="92"/>
      <c r="D163" s="83"/>
      <c r="E163" s="93"/>
      <c r="F163" s="369" t="s">
        <v>100</v>
      </c>
      <c r="G163" s="370"/>
      <c r="H163" s="83" t="s">
        <v>6</v>
      </c>
      <c r="I163" s="93"/>
      <c r="J163" s="389"/>
      <c r="K163" s="94"/>
      <c r="L163" s="95"/>
    </row>
    <row r="164" spans="2:12" ht="18.75" customHeight="1">
      <c r="B164" s="133">
        <f>B161+0.01</f>
        <v>4.219999999999995</v>
      </c>
      <c r="C164" s="92" t="s">
        <v>41</v>
      </c>
      <c r="D164" s="83" t="s">
        <v>6</v>
      </c>
      <c r="E164" s="93"/>
      <c r="F164" s="369" t="s">
        <v>42</v>
      </c>
      <c r="G164" s="370"/>
      <c r="H164" s="83" t="s">
        <v>27</v>
      </c>
      <c r="I164" s="93">
        <f>E164*2.2</f>
        <v>0</v>
      </c>
      <c r="J164" s="389"/>
      <c r="K164" s="94"/>
      <c r="L164" s="95"/>
    </row>
    <row r="165" spans="2:12" ht="18.75" customHeight="1" thickBot="1">
      <c r="B165" s="134"/>
      <c r="C165" s="103"/>
      <c r="D165" s="98"/>
      <c r="E165" s="99"/>
      <c r="F165" s="359" t="s">
        <v>43</v>
      </c>
      <c r="G165" s="360"/>
      <c r="H165" s="98" t="s">
        <v>27</v>
      </c>
      <c r="I165" s="99">
        <f>E164*2.5*2.73</f>
        <v>0</v>
      </c>
      <c r="J165" s="389"/>
      <c r="K165" s="104"/>
      <c r="L165" s="108"/>
    </row>
    <row r="166" spans="2:12" ht="27.75" customHeight="1">
      <c r="B166" s="135">
        <f>B164+0.01</f>
        <v>4.229999999999995</v>
      </c>
      <c r="C166" s="105" t="s">
        <v>261</v>
      </c>
      <c r="D166" s="101" t="s">
        <v>6</v>
      </c>
      <c r="E166" s="144">
        <v>2</v>
      </c>
      <c r="F166" s="361" t="s">
        <v>94</v>
      </c>
      <c r="G166" s="362"/>
      <c r="H166" s="101" t="s">
        <v>29</v>
      </c>
      <c r="I166" s="102">
        <v>60</v>
      </c>
      <c r="J166" s="363" t="s">
        <v>87</v>
      </c>
      <c r="K166" s="364"/>
      <c r="L166" s="365"/>
    </row>
    <row r="167" spans="2:12" ht="27.75" customHeight="1" thickBot="1">
      <c r="B167" s="134"/>
      <c r="C167" s="107"/>
      <c r="D167" s="98"/>
      <c r="E167" s="145">
        <v>0</v>
      </c>
      <c r="F167" s="359" t="s">
        <v>97</v>
      </c>
      <c r="G167" s="360"/>
      <c r="H167" s="98" t="s">
        <v>29</v>
      </c>
      <c r="I167" s="99"/>
      <c r="J167" s="366"/>
      <c r="K167" s="367"/>
      <c r="L167" s="368"/>
    </row>
    <row r="168" spans="2:12" ht="17.25" customHeight="1">
      <c r="B168" s="131">
        <v>5</v>
      </c>
      <c r="C168" s="383" t="s">
        <v>246</v>
      </c>
      <c r="D168" s="384"/>
      <c r="E168" s="384"/>
      <c r="F168" s="384"/>
      <c r="G168" s="384"/>
      <c r="H168" s="384"/>
      <c r="I168" s="384"/>
      <c r="J168" s="384"/>
      <c r="K168" s="384"/>
      <c r="L168" s="385"/>
    </row>
    <row r="169" spans="2:12" ht="21" customHeight="1">
      <c r="B169" s="132">
        <f aca="true" t="shared" si="8" ref="B169:B178">B168+0.01</f>
        <v>5.01</v>
      </c>
      <c r="C169" s="88" t="s">
        <v>129</v>
      </c>
      <c r="D169" s="83" t="s">
        <v>134</v>
      </c>
      <c r="E169" s="93"/>
      <c r="F169" s="386"/>
      <c r="G169" s="387"/>
      <c r="H169" s="89"/>
      <c r="I169" s="147"/>
      <c r="J169" s="388" t="s">
        <v>165</v>
      </c>
      <c r="K169" s="90"/>
      <c r="L169" s="91"/>
    </row>
    <row r="170" spans="2:12" ht="28.5" customHeight="1">
      <c r="B170" s="132">
        <f t="shared" si="8"/>
        <v>5.02</v>
      </c>
      <c r="C170" s="92" t="s">
        <v>128</v>
      </c>
      <c r="D170" s="83" t="s">
        <v>6</v>
      </c>
      <c r="E170" s="93">
        <v>10</v>
      </c>
      <c r="F170" s="373" t="s">
        <v>16</v>
      </c>
      <c r="G170" s="373"/>
      <c r="H170" s="83" t="s">
        <v>6</v>
      </c>
      <c r="I170" s="93">
        <v>15</v>
      </c>
      <c r="J170" s="389"/>
      <c r="K170" s="94"/>
      <c r="L170" s="95"/>
    </row>
    <row r="171" spans="2:12" ht="27.75" customHeight="1">
      <c r="B171" s="132">
        <f t="shared" si="8"/>
        <v>5.029999999999999</v>
      </c>
      <c r="C171" s="92" t="s">
        <v>123</v>
      </c>
      <c r="D171" s="83" t="s">
        <v>6</v>
      </c>
      <c r="E171" s="93">
        <v>5</v>
      </c>
      <c r="F171" s="390"/>
      <c r="G171" s="391"/>
      <c r="H171" s="83"/>
      <c r="I171" s="93"/>
      <c r="J171" s="389"/>
      <c r="K171" s="94"/>
      <c r="L171" s="95"/>
    </row>
    <row r="172" spans="2:12" ht="16.5" customHeight="1">
      <c r="B172" s="132">
        <f t="shared" si="8"/>
        <v>5.039999999999999</v>
      </c>
      <c r="C172" s="92" t="s">
        <v>85</v>
      </c>
      <c r="D172" s="83" t="s">
        <v>6</v>
      </c>
      <c r="E172" s="93"/>
      <c r="F172" s="390"/>
      <c r="G172" s="391"/>
      <c r="H172" s="83"/>
      <c r="I172" s="93"/>
      <c r="J172" s="389"/>
      <c r="K172" s="94"/>
      <c r="L172" s="95"/>
    </row>
    <row r="173" spans="2:12" ht="20.25" customHeight="1">
      <c r="B173" s="132">
        <f t="shared" si="8"/>
        <v>5.049999999999999</v>
      </c>
      <c r="C173" s="92" t="s">
        <v>115</v>
      </c>
      <c r="D173" s="83" t="s">
        <v>6</v>
      </c>
      <c r="E173" s="93">
        <v>15</v>
      </c>
      <c r="F173" s="390"/>
      <c r="G173" s="391"/>
      <c r="H173" s="83"/>
      <c r="I173" s="93"/>
      <c r="J173" s="389"/>
      <c r="K173" s="94"/>
      <c r="L173" s="95"/>
    </row>
    <row r="174" spans="2:12" ht="15">
      <c r="B174" s="132">
        <f t="shared" si="8"/>
        <v>5.059999999999999</v>
      </c>
      <c r="C174" s="96" t="s">
        <v>122</v>
      </c>
      <c r="D174" s="83" t="s">
        <v>6</v>
      </c>
      <c r="E174" s="93"/>
      <c r="F174" s="94" t="s">
        <v>44</v>
      </c>
      <c r="G174" s="94"/>
      <c r="H174" s="83" t="s">
        <v>6</v>
      </c>
      <c r="I174" s="93">
        <v>5</v>
      </c>
      <c r="J174" s="389"/>
      <c r="K174" s="94"/>
      <c r="L174" s="95"/>
    </row>
    <row r="175" spans="2:12" ht="16.5" customHeight="1">
      <c r="B175" s="132">
        <f t="shared" si="8"/>
        <v>5.0699999999999985</v>
      </c>
      <c r="C175" s="96" t="s">
        <v>135</v>
      </c>
      <c r="D175" s="83" t="s">
        <v>6</v>
      </c>
      <c r="E175" s="93"/>
      <c r="F175" s="392"/>
      <c r="G175" s="392"/>
      <c r="H175" s="83"/>
      <c r="I175" s="93"/>
      <c r="J175" s="389"/>
      <c r="K175" s="94"/>
      <c r="L175" s="95"/>
    </row>
    <row r="176" spans="2:12" ht="16.5" customHeight="1">
      <c r="B176" s="132">
        <f t="shared" si="8"/>
        <v>5.079999999999998</v>
      </c>
      <c r="C176" s="96" t="s">
        <v>136</v>
      </c>
      <c r="D176" s="83" t="s">
        <v>6</v>
      </c>
      <c r="E176" s="93">
        <v>5</v>
      </c>
      <c r="F176" s="390"/>
      <c r="G176" s="391"/>
      <c r="H176" s="83"/>
      <c r="I176" s="93"/>
      <c r="J176" s="389"/>
      <c r="K176" s="94"/>
      <c r="L176" s="95"/>
    </row>
    <row r="177" spans="2:12" ht="15.75" thickBot="1">
      <c r="B177" s="137">
        <f t="shared" si="8"/>
        <v>5.089999999999998</v>
      </c>
      <c r="C177" s="97" t="s">
        <v>86</v>
      </c>
      <c r="D177" s="98" t="s">
        <v>6</v>
      </c>
      <c r="E177" s="99"/>
      <c r="F177" s="393"/>
      <c r="G177" s="393"/>
      <c r="H177" s="98"/>
      <c r="I177" s="99"/>
      <c r="J177" s="389"/>
      <c r="K177" s="94"/>
      <c r="L177" s="95"/>
    </row>
    <row r="178" spans="2:12" ht="15">
      <c r="B178" s="138">
        <f t="shared" si="8"/>
        <v>5.099999999999998</v>
      </c>
      <c r="C178" s="100" t="s">
        <v>116</v>
      </c>
      <c r="D178" s="101" t="s">
        <v>5</v>
      </c>
      <c r="E178" s="215">
        <v>1.03</v>
      </c>
      <c r="F178" s="381" t="s">
        <v>71</v>
      </c>
      <c r="G178" s="382"/>
      <c r="H178" s="101" t="s">
        <v>29</v>
      </c>
      <c r="I178" s="102"/>
      <c r="J178" s="389"/>
      <c r="K178" s="94" t="s">
        <v>245</v>
      </c>
      <c r="L178" s="95">
        <v>1274</v>
      </c>
    </row>
    <row r="179" spans="2:12" ht="15">
      <c r="B179" s="132"/>
      <c r="C179" s="92"/>
      <c r="D179" s="83"/>
      <c r="E179" s="93"/>
      <c r="F179" s="379" t="s">
        <v>56</v>
      </c>
      <c r="G179" s="380"/>
      <c r="H179" s="83" t="s">
        <v>29</v>
      </c>
      <c r="I179" s="93">
        <v>375</v>
      </c>
      <c r="J179" s="389"/>
      <c r="K179" s="214"/>
      <c r="L179" s="95"/>
    </row>
    <row r="180" spans="2:12" ht="15">
      <c r="B180" s="132">
        <f>B178+0.01</f>
        <v>5.109999999999998</v>
      </c>
      <c r="C180" s="94" t="s">
        <v>53</v>
      </c>
      <c r="D180" s="83" t="s">
        <v>5</v>
      </c>
      <c r="E180" s="93">
        <v>6.2</v>
      </c>
      <c r="F180" s="379" t="s">
        <v>107</v>
      </c>
      <c r="G180" s="380"/>
      <c r="H180" s="83" t="s">
        <v>29</v>
      </c>
      <c r="I180" s="93"/>
      <c r="J180" s="389"/>
      <c r="K180" s="94"/>
      <c r="L180" s="95"/>
    </row>
    <row r="181" spans="2:12" ht="15">
      <c r="B181" s="132"/>
      <c r="C181" s="94"/>
      <c r="D181" s="83"/>
      <c r="E181" s="93"/>
      <c r="F181" s="379" t="s">
        <v>208</v>
      </c>
      <c r="G181" s="380"/>
      <c r="H181" s="83" t="s">
        <v>29</v>
      </c>
      <c r="I181" s="93"/>
      <c r="J181" s="389"/>
      <c r="K181" s="94"/>
      <c r="L181" s="95"/>
    </row>
    <row r="182" spans="2:12" ht="15">
      <c r="B182" s="132"/>
      <c r="C182" s="94"/>
      <c r="D182" s="83"/>
      <c r="E182" s="93"/>
      <c r="F182" s="379" t="s">
        <v>137</v>
      </c>
      <c r="G182" s="380"/>
      <c r="H182" s="83" t="s">
        <v>29</v>
      </c>
      <c r="I182" s="93"/>
      <c r="J182" s="389"/>
      <c r="K182" s="94"/>
      <c r="L182" s="95"/>
    </row>
    <row r="183" spans="2:12" ht="15">
      <c r="B183" s="132"/>
      <c r="C183" s="92"/>
      <c r="D183" s="83"/>
      <c r="E183" s="93"/>
      <c r="F183" s="379" t="s">
        <v>114</v>
      </c>
      <c r="G183" s="380"/>
      <c r="H183" s="83" t="s">
        <v>29</v>
      </c>
      <c r="I183" s="93"/>
      <c r="J183" s="389"/>
      <c r="K183" s="94"/>
      <c r="L183" s="95"/>
    </row>
    <row r="184" spans="2:12" ht="15">
      <c r="B184" s="132"/>
      <c r="C184" s="92"/>
      <c r="D184" s="83"/>
      <c r="E184" s="93"/>
      <c r="F184" s="379" t="s">
        <v>57</v>
      </c>
      <c r="G184" s="380"/>
      <c r="H184" s="83" t="s">
        <v>29</v>
      </c>
      <c r="I184" s="93">
        <v>290</v>
      </c>
      <c r="J184" s="389"/>
      <c r="K184" s="94"/>
      <c r="L184" s="95"/>
    </row>
    <row r="185" spans="2:12" ht="15">
      <c r="B185" s="132"/>
      <c r="C185" s="92"/>
      <c r="D185" s="83"/>
      <c r="E185" s="93"/>
      <c r="F185" s="379" t="s">
        <v>108</v>
      </c>
      <c r="G185" s="380"/>
      <c r="H185" s="83" t="s">
        <v>29</v>
      </c>
      <c r="I185" s="93"/>
      <c r="J185" s="389"/>
      <c r="K185" s="94"/>
      <c r="L185" s="95"/>
    </row>
    <row r="186" spans="2:12" ht="15">
      <c r="B186" s="132"/>
      <c r="C186" s="92"/>
      <c r="D186" s="83"/>
      <c r="E186" s="93"/>
      <c r="F186" s="379" t="s">
        <v>112</v>
      </c>
      <c r="G186" s="380"/>
      <c r="H186" s="83" t="s">
        <v>29</v>
      </c>
      <c r="I186" s="93"/>
      <c r="J186" s="389"/>
      <c r="K186" s="94"/>
      <c r="L186" s="95"/>
    </row>
    <row r="187" spans="2:12" ht="15">
      <c r="B187" s="132"/>
      <c r="C187" s="92"/>
      <c r="D187" s="83"/>
      <c r="E187" s="93"/>
      <c r="F187" s="379" t="s">
        <v>82</v>
      </c>
      <c r="G187" s="380"/>
      <c r="H187" s="83" t="s">
        <v>29</v>
      </c>
      <c r="I187" s="93"/>
      <c r="J187" s="389"/>
      <c r="K187" s="203">
        <f>I178+I180+I184</f>
        <v>290</v>
      </c>
      <c r="L187" s="95"/>
    </row>
    <row r="188" spans="2:12" ht="15">
      <c r="B188" s="132"/>
      <c r="C188" s="92"/>
      <c r="D188" s="83"/>
      <c r="E188" s="93"/>
      <c r="F188" s="379" t="s">
        <v>95</v>
      </c>
      <c r="G188" s="380"/>
      <c r="H188" s="83" t="s">
        <v>29</v>
      </c>
      <c r="I188" s="93"/>
      <c r="J188" s="389"/>
      <c r="K188" s="94"/>
      <c r="L188" s="95"/>
    </row>
    <row r="189" spans="2:12" ht="15">
      <c r="B189" s="132"/>
      <c r="C189" s="92"/>
      <c r="D189" s="83"/>
      <c r="E189" s="93"/>
      <c r="F189" s="379" t="s">
        <v>58</v>
      </c>
      <c r="G189" s="380"/>
      <c r="H189" s="83" t="s">
        <v>29</v>
      </c>
      <c r="I189" s="93">
        <v>155</v>
      </c>
      <c r="J189" s="389"/>
      <c r="K189" s="94"/>
      <c r="L189" s="95"/>
    </row>
    <row r="190" spans="2:12" ht="15.75" thickBot="1">
      <c r="B190" s="151"/>
      <c r="C190" s="103"/>
      <c r="D190" s="98"/>
      <c r="E190" s="99"/>
      <c r="F190" s="374" t="s">
        <v>59</v>
      </c>
      <c r="G190" s="375"/>
      <c r="H190" s="98" t="s">
        <v>29</v>
      </c>
      <c r="I190" s="99">
        <v>210</v>
      </c>
      <c r="J190" s="389"/>
      <c r="K190" s="94"/>
      <c r="L190" s="95"/>
    </row>
    <row r="191" spans="2:12" ht="15" customHeight="1">
      <c r="B191" s="153">
        <f>B180+0.01</f>
        <v>5.119999999999997</v>
      </c>
      <c r="C191" s="152" t="s">
        <v>131</v>
      </c>
      <c r="D191" s="101" t="s">
        <v>6</v>
      </c>
      <c r="E191" s="102">
        <v>1</v>
      </c>
      <c r="F191" s="376" t="s">
        <v>113</v>
      </c>
      <c r="G191" s="376"/>
      <c r="H191" s="101" t="s">
        <v>29</v>
      </c>
      <c r="I191" s="102"/>
      <c r="J191" s="389"/>
      <c r="K191" s="94"/>
      <c r="L191" s="95"/>
    </row>
    <row r="192" spans="2:12" ht="15.75" customHeight="1">
      <c r="B192" s="138">
        <f>B191+0.01</f>
        <v>5.129999999999997</v>
      </c>
      <c r="C192" s="106" t="s">
        <v>130</v>
      </c>
      <c r="D192" s="83"/>
      <c r="E192" s="93">
        <v>20</v>
      </c>
      <c r="F192" s="377" t="s">
        <v>111</v>
      </c>
      <c r="G192" s="377"/>
      <c r="H192" s="83" t="s">
        <v>29</v>
      </c>
      <c r="I192" s="93">
        <v>25</v>
      </c>
      <c r="J192" s="389"/>
      <c r="K192" s="94"/>
      <c r="L192" s="95"/>
    </row>
    <row r="193" spans="2:12" ht="19.5" customHeight="1" thickBot="1">
      <c r="B193" s="137"/>
      <c r="C193" s="107"/>
      <c r="D193" s="98"/>
      <c r="E193" s="99"/>
      <c r="F193" s="378" t="s">
        <v>110</v>
      </c>
      <c r="G193" s="378"/>
      <c r="H193" s="98" t="s">
        <v>29</v>
      </c>
      <c r="I193" s="99">
        <v>415</v>
      </c>
      <c r="J193" s="389"/>
      <c r="K193" s="94"/>
      <c r="L193" s="95"/>
    </row>
    <row r="194" spans="2:12" ht="29.25" customHeight="1">
      <c r="B194" s="138">
        <f>B192+0.01</f>
        <v>5.139999999999997</v>
      </c>
      <c r="C194" s="100" t="s">
        <v>133</v>
      </c>
      <c r="D194" s="101" t="s">
        <v>8</v>
      </c>
      <c r="E194" s="102">
        <v>1</v>
      </c>
      <c r="F194" s="371"/>
      <c r="G194" s="372"/>
      <c r="H194" s="101"/>
      <c r="I194" s="102"/>
      <c r="J194" s="389"/>
      <c r="K194" s="94"/>
      <c r="L194" s="95"/>
    </row>
    <row r="195" spans="2:12" ht="27.75" customHeight="1">
      <c r="B195" s="132">
        <f aca="true" t="shared" si="9" ref="B195:B200">B194+0.01</f>
        <v>5.149999999999997</v>
      </c>
      <c r="C195" s="92" t="s">
        <v>132</v>
      </c>
      <c r="D195" s="83" t="s">
        <v>6</v>
      </c>
      <c r="E195" s="93">
        <v>20</v>
      </c>
      <c r="F195" s="371"/>
      <c r="G195" s="372"/>
      <c r="H195" s="83"/>
      <c r="I195" s="93"/>
      <c r="J195" s="389"/>
      <c r="K195" s="94"/>
      <c r="L195" s="95"/>
    </row>
    <row r="196" spans="2:12" ht="26.25" customHeight="1">
      <c r="B196" s="132">
        <f t="shared" si="9"/>
        <v>5.159999999999997</v>
      </c>
      <c r="C196" s="92" t="s">
        <v>117</v>
      </c>
      <c r="D196" s="83" t="s">
        <v>6</v>
      </c>
      <c r="E196" s="93"/>
      <c r="F196" s="373" t="s">
        <v>54</v>
      </c>
      <c r="G196" s="373"/>
      <c r="H196" s="83" t="s">
        <v>6</v>
      </c>
      <c r="I196" s="93"/>
      <c r="J196" s="389"/>
      <c r="K196" s="94"/>
      <c r="L196" s="95"/>
    </row>
    <row r="197" spans="2:12" ht="15">
      <c r="B197" s="132">
        <f t="shared" si="9"/>
        <v>5.169999999999996</v>
      </c>
      <c r="C197" s="92" t="s">
        <v>84</v>
      </c>
      <c r="D197" s="83" t="s">
        <v>6</v>
      </c>
      <c r="E197" s="93"/>
      <c r="F197" s="373" t="s">
        <v>127</v>
      </c>
      <c r="G197" s="373"/>
      <c r="H197" s="83" t="s">
        <v>6</v>
      </c>
      <c r="I197" s="93"/>
      <c r="J197" s="389"/>
      <c r="K197" s="94"/>
      <c r="L197" s="95"/>
    </row>
    <row r="198" spans="2:12" ht="18.75" customHeight="1">
      <c r="B198" s="132">
        <f t="shared" si="9"/>
        <v>5.179999999999996</v>
      </c>
      <c r="C198" s="92" t="s">
        <v>118</v>
      </c>
      <c r="D198" s="83" t="s">
        <v>29</v>
      </c>
      <c r="E198" s="93"/>
      <c r="F198" s="369" t="s">
        <v>7</v>
      </c>
      <c r="G198" s="370"/>
      <c r="H198" s="83" t="s">
        <v>29</v>
      </c>
      <c r="I198" s="93"/>
      <c r="J198" s="389"/>
      <c r="K198" s="94"/>
      <c r="L198" s="95"/>
    </row>
    <row r="199" spans="2:12" ht="15">
      <c r="B199" s="132">
        <f t="shared" si="9"/>
        <v>5.189999999999996</v>
      </c>
      <c r="C199" s="92" t="s">
        <v>210</v>
      </c>
      <c r="D199" s="83" t="s">
        <v>6</v>
      </c>
      <c r="E199" s="93"/>
      <c r="F199" s="369" t="s">
        <v>124</v>
      </c>
      <c r="G199" s="370"/>
      <c r="H199" s="83" t="s">
        <v>6</v>
      </c>
      <c r="I199" s="93"/>
      <c r="J199" s="389"/>
      <c r="K199" s="94"/>
      <c r="L199" s="95"/>
    </row>
    <row r="200" spans="2:12" ht="15">
      <c r="B200" s="132">
        <f t="shared" si="9"/>
        <v>5.199999999999996</v>
      </c>
      <c r="C200" s="92" t="s">
        <v>121</v>
      </c>
      <c r="D200" s="83" t="s">
        <v>6</v>
      </c>
      <c r="E200" s="93"/>
      <c r="F200" s="369" t="s">
        <v>125</v>
      </c>
      <c r="G200" s="370"/>
      <c r="H200" s="83" t="s">
        <v>6</v>
      </c>
      <c r="I200" s="93"/>
      <c r="J200" s="389"/>
      <c r="K200" s="94"/>
      <c r="L200" s="95"/>
    </row>
    <row r="201" spans="2:12" ht="15">
      <c r="B201" s="132"/>
      <c r="C201" s="92"/>
      <c r="D201" s="83"/>
      <c r="E201" s="93"/>
      <c r="F201" s="369" t="s">
        <v>126</v>
      </c>
      <c r="G201" s="370"/>
      <c r="H201" s="83" t="s">
        <v>6</v>
      </c>
      <c r="I201" s="93"/>
      <c r="J201" s="389"/>
      <c r="K201" s="94"/>
      <c r="L201" s="95"/>
    </row>
    <row r="202" spans="2:12" ht="15">
      <c r="B202" s="133">
        <f>B200+0.01</f>
        <v>5.2099999999999955</v>
      </c>
      <c r="C202" s="92" t="s">
        <v>120</v>
      </c>
      <c r="D202" s="83" t="s">
        <v>6</v>
      </c>
      <c r="E202" s="93"/>
      <c r="F202" s="369" t="s">
        <v>83</v>
      </c>
      <c r="G202" s="370"/>
      <c r="H202" s="83" t="s">
        <v>6</v>
      </c>
      <c r="I202" s="93"/>
      <c r="J202" s="389"/>
      <c r="K202" s="94"/>
      <c r="L202" s="95"/>
    </row>
    <row r="203" spans="2:12" ht="15">
      <c r="B203" s="133"/>
      <c r="C203" s="92"/>
      <c r="D203" s="83"/>
      <c r="E203" s="93"/>
      <c r="F203" s="369" t="s">
        <v>109</v>
      </c>
      <c r="G203" s="370"/>
      <c r="H203" s="83" t="s">
        <v>6</v>
      </c>
      <c r="I203" s="93"/>
      <c r="J203" s="389"/>
      <c r="K203" s="94"/>
      <c r="L203" s="95"/>
    </row>
    <row r="204" spans="2:12" ht="15">
      <c r="B204" s="133"/>
      <c r="C204" s="92"/>
      <c r="D204" s="83"/>
      <c r="E204" s="93"/>
      <c r="F204" s="369" t="s">
        <v>100</v>
      </c>
      <c r="G204" s="370"/>
      <c r="H204" s="83" t="s">
        <v>6</v>
      </c>
      <c r="I204" s="93"/>
      <c r="J204" s="389"/>
      <c r="K204" s="94"/>
      <c r="L204" s="95"/>
    </row>
    <row r="205" spans="2:12" ht="18.75" customHeight="1">
      <c r="B205" s="133">
        <f>B202+0.01</f>
        <v>5.219999999999995</v>
      </c>
      <c r="C205" s="92" t="s">
        <v>41</v>
      </c>
      <c r="D205" s="83" t="s">
        <v>6</v>
      </c>
      <c r="E205" s="93"/>
      <c r="F205" s="369" t="s">
        <v>42</v>
      </c>
      <c r="G205" s="370"/>
      <c r="H205" s="83" t="s">
        <v>27</v>
      </c>
      <c r="I205" s="93">
        <f>E205*2.2</f>
        <v>0</v>
      </c>
      <c r="J205" s="389"/>
      <c r="K205" s="94"/>
      <c r="L205" s="95"/>
    </row>
    <row r="206" spans="2:12" ht="18.75" customHeight="1" thickBot="1">
      <c r="B206" s="134"/>
      <c r="C206" s="103"/>
      <c r="D206" s="98"/>
      <c r="E206" s="99"/>
      <c r="F206" s="359" t="s">
        <v>43</v>
      </c>
      <c r="G206" s="360"/>
      <c r="H206" s="98" t="s">
        <v>27</v>
      </c>
      <c r="I206" s="99">
        <f>E205*2.5*2.73</f>
        <v>0</v>
      </c>
      <c r="J206" s="389"/>
      <c r="K206" s="104"/>
      <c r="L206" s="108"/>
    </row>
    <row r="207" spans="2:12" ht="27.75" customHeight="1">
      <c r="B207" s="135">
        <f>B205+0.01</f>
        <v>5.229999999999995</v>
      </c>
      <c r="C207" s="105"/>
      <c r="D207" s="101" t="s">
        <v>6</v>
      </c>
      <c r="E207" s="144"/>
      <c r="F207" s="361" t="s">
        <v>94</v>
      </c>
      <c r="G207" s="362"/>
      <c r="H207" s="101" t="s">
        <v>29</v>
      </c>
      <c r="I207" s="102"/>
      <c r="J207" s="363" t="s">
        <v>87</v>
      </c>
      <c r="K207" s="364"/>
      <c r="L207" s="365"/>
    </row>
    <row r="208" spans="2:12" ht="27.75" customHeight="1" thickBot="1">
      <c r="B208" s="134"/>
      <c r="C208" s="105"/>
      <c r="D208" s="98" t="s">
        <v>6</v>
      </c>
      <c r="E208" s="145"/>
      <c r="F208" s="359" t="s">
        <v>97</v>
      </c>
      <c r="G208" s="360"/>
      <c r="H208" s="98" t="s">
        <v>29</v>
      </c>
      <c r="I208" s="99"/>
      <c r="J208" s="366"/>
      <c r="K208" s="367"/>
      <c r="L208" s="368"/>
    </row>
    <row r="209" spans="2:12" ht="17.25" customHeight="1">
      <c r="B209" s="131">
        <v>6</v>
      </c>
      <c r="C209" s="383" t="s">
        <v>252</v>
      </c>
      <c r="D209" s="384"/>
      <c r="E209" s="384"/>
      <c r="F209" s="384"/>
      <c r="G209" s="384"/>
      <c r="H209" s="384"/>
      <c r="I209" s="384"/>
      <c r="J209" s="384"/>
      <c r="K209" s="384"/>
      <c r="L209" s="385"/>
    </row>
    <row r="210" spans="2:12" ht="21" customHeight="1">
      <c r="B210" s="132">
        <f aca="true" t="shared" si="10" ref="B210:B219">B209+0.01</f>
        <v>6.01</v>
      </c>
      <c r="C210" s="88" t="s">
        <v>129</v>
      </c>
      <c r="D210" s="83" t="s">
        <v>134</v>
      </c>
      <c r="E210" s="93">
        <v>0</v>
      </c>
      <c r="F210" s="386"/>
      <c r="G210" s="387"/>
      <c r="H210" s="89"/>
      <c r="I210" s="147"/>
      <c r="J210" s="388" t="s">
        <v>165</v>
      </c>
      <c r="K210" s="90"/>
      <c r="L210" s="91"/>
    </row>
    <row r="211" spans="2:12" ht="28.5" customHeight="1">
      <c r="B211" s="132">
        <f t="shared" si="10"/>
        <v>6.02</v>
      </c>
      <c r="C211" s="92" t="s">
        <v>128</v>
      </c>
      <c r="D211" s="83" t="s">
        <v>6</v>
      </c>
      <c r="E211" s="93">
        <v>0</v>
      </c>
      <c r="F211" s="373" t="s">
        <v>16</v>
      </c>
      <c r="G211" s="373"/>
      <c r="H211" s="83" t="s">
        <v>6</v>
      </c>
      <c r="I211" s="93">
        <v>0</v>
      </c>
      <c r="J211" s="389"/>
      <c r="K211" s="94"/>
      <c r="L211" s="95"/>
    </row>
    <row r="212" spans="2:12" ht="27.75" customHeight="1">
      <c r="B212" s="132">
        <f t="shared" si="10"/>
        <v>6.029999999999999</v>
      </c>
      <c r="C212" s="92" t="s">
        <v>123</v>
      </c>
      <c r="D212" s="83" t="s">
        <v>6</v>
      </c>
      <c r="E212" s="93">
        <v>0</v>
      </c>
      <c r="F212" s="390"/>
      <c r="G212" s="391"/>
      <c r="H212" s="83"/>
      <c r="I212" s="93"/>
      <c r="J212" s="389"/>
      <c r="K212" s="94"/>
      <c r="L212" s="95"/>
    </row>
    <row r="213" spans="2:12" ht="16.5" customHeight="1">
      <c r="B213" s="132">
        <f t="shared" si="10"/>
        <v>6.039999999999999</v>
      </c>
      <c r="C213" s="92" t="s">
        <v>85</v>
      </c>
      <c r="D213" s="83" t="s">
        <v>6</v>
      </c>
      <c r="E213" s="93">
        <v>0</v>
      </c>
      <c r="F213" s="390"/>
      <c r="G213" s="391"/>
      <c r="H213" s="83"/>
      <c r="I213" s="93"/>
      <c r="J213" s="389"/>
      <c r="K213" s="94"/>
      <c r="L213" s="95"/>
    </row>
    <row r="214" spans="2:12" ht="20.25" customHeight="1">
      <c r="B214" s="132">
        <f t="shared" si="10"/>
        <v>6.049999999999999</v>
      </c>
      <c r="C214" s="92" t="s">
        <v>115</v>
      </c>
      <c r="D214" s="83" t="s">
        <v>6</v>
      </c>
      <c r="E214" s="93">
        <v>0</v>
      </c>
      <c r="F214" s="390"/>
      <c r="G214" s="391"/>
      <c r="H214" s="83"/>
      <c r="I214" s="93"/>
      <c r="J214" s="389"/>
      <c r="K214" s="94"/>
      <c r="L214" s="95"/>
    </row>
    <row r="215" spans="2:12" ht="15">
      <c r="B215" s="132">
        <f t="shared" si="10"/>
        <v>6.059999999999999</v>
      </c>
      <c r="C215" s="96" t="s">
        <v>122</v>
      </c>
      <c r="D215" s="83" t="s">
        <v>6</v>
      </c>
      <c r="E215" s="93">
        <v>0</v>
      </c>
      <c r="F215" s="94" t="s">
        <v>44</v>
      </c>
      <c r="G215" s="94"/>
      <c r="H215" s="83" t="s">
        <v>6</v>
      </c>
      <c r="I215" s="93">
        <v>0</v>
      </c>
      <c r="J215" s="389"/>
      <c r="K215" s="94"/>
      <c r="L215" s="95"/>
    </row>
    <row r="216" spans="2:12" ht="16.5" customHeight="1">
      <c r="B216" s="132">
        <f t="shared" si="10"/>
        <v>6.0699999999999985</v>
      </c>
      <c r="C216" s="96" t="s">
        <v>135</v>
      </c>
      <c r="D216" s="83" t="s">
        <v>6</v>
      </c>
      <c r="E216" s="93">
        <v>0</v>
      </c>
      <c r="F216" s="392"/>
      <c r="G216" s="392"/>
      <c r="H216" s="83"/>
      <c r="I216" s="93"/>
      <c r="J216" s="389"/>
      <c r="K216" s="94"/>
      <c r="L216" s="95"/>
    </row>
    <row r="217" spans="2:12" ht="16.5" customHeight="1">
      <c r="B217" s="132">
        <f t="shared" si="10"/>
        <v>6.079999999999998</v>
      </c>
      <c r="C217" s="96" t="s">
        <v>136</v>
      </c>
      <c r="D217" s="83" t="s">
        <v>6</v>
      </c>
      <c r="E217" s="93">
        <v>0</v>
      </c>
      <c r="F217" s="390"/>
      <c r="G217" s="391"/>
      <c r="H217" s="83"/>
      <c r="I217" s="93"/>
      <c r="J217" s="389"/>
      <c r="K217" s="94"/>
      <c r="L217" s="95"/>
    </row>
    <row r="218" spans="2:12" ht="15.75" thickBot="1">
      <c r="B218" s="137">
        <f t="shared" si="10"/>
        <v>6.089999999999998</v>
      </c>
      <c r="C218" s="97" t="s">
        <v>86</v>
      </c>
      <c r="D218" s="98" t="s">
        <v>6</v>
      </c>
      <c r="E218" s="99">
        <v>0</v>
      </c>
      <c r="F218" s="393"/>
      <c r="G218" s="393"/>
      <c r="H218" s="98"/>
      <c r="I218" s="99"/>
      <c r="J218" s="389"/>
      <c r="K218" s="94"/>
      <c r="L218" s="95"/>
    </row>
    <row r="219" spans="2:12" ht="15">
      <c r="B219" s="138">
        <f t="shared" si="10"/>
        <v>6.099999999999998</v>
      </c>
      <c r="C219" s="100" t="s">
        <v>116</v>
      </c>
      <c r="D219" s="101" t="s">
        <v>5</v>
      </c>
      <c r="E219" s="102">
        <v>0.89</v>
      </c>
      <c r="F219" s="381" t="s">
        <v>71</v>
      </c>
      <c r="G219" s="382"/>
      <c r="H219" s="101" t="s">
        <v>29</v>
      </c>
      <c r="I219" s="102">
        <v>0</v>
      </c>
      <c r="J219" s="389"/>
      <c r="K219" s="94" t="s">
        <v>245</v>
      </c>
      <c r="L219" s="95">
        <v>820</v>
      </c>
    </row>
    <row r="220" spans="2:12" ht="15">
      <c r="B220" s="132"/>
      <c r="C220" s="92"/>
      <c r="D220" s="83"/>
      <c r="E220" s="93"/>
      <c r="F220" s="379" t="s">
        <v>56</v>
      </c>
      <c r="G220" s="380"/>
      <c r="H220" s="83" t="s">
        <v>29</v>
      </c>
      <c r="I220" s="93">
        <v>0</v>
      </c>
      <c r="J220" s="389"/>
      <c r="K220" s="94"/>
      <c r="L220" s="95"/>
    </row>
    <row r="221" spans="2:12" ht="15">
      <c r="B221" s="132">
        <f>B219+0.01</f>
        <v>6.109999999999998</v>
      </c>
      <c r="C221" s="94" t="s">
        <v>53</v>
      </c>
      <c r="D221" s="83" t="s">
        <v>5</v>
      </c>
      <c r="E221" s="93">
        <v>4.9</v>
      </c>
      <c r="F221" s="379" t="s">
        <v>107</v>
      </c>
      <c r="G221" s="380"/>
      <c r="H221" s="83" t="s">
        <v>29</v>
      </c>
      <c r="I221" s="93">
        <v>0</v>
      </c>
      <c r="J221" s="389"/>
      <c r="K221" s="94"/>
      <c r="L221" s="95"/>
    </row>
    <row r="222" spans="2:12" ht="15">
      <c r="B222" s="132"/>
      <c r="C222" s="94"/>
      <c r="D222" s="83"/>
      <c r="E222" s="93"/>
      <c r="F222" s="379" t="s">
        <v>208</v>
      </c>
      <c r="G222" s="380"/>
      <c r="H222" s="83" t="s">
        <v>29</v>
      </c>
      <c r="I222" s="93">
        <v>0</v>
      </c>
      <c r="J222" s="389"/>
      <c r="K222" s="94"/>
      <c r="L222" s="95"/>
    </row>
    <row r="223" spans="2:12" ht="15">
      <c r="B223" s="132"/>
      <c r="C223" s="94"/>
      <c r="D223" s="83"/>
      <c r="E223" s="93"/>
      <c r="F223" s="379" t="s">
        <v>137</v>
      </c>
      <c r="G223" s="380"/>
      <c r="H223" s="83" t="s">
        <v>29</v>
      </c>
      <c r="I223" s="93">
        <v>0</v>
      </c>
      <c r="J223" s="389"/>
      <c r="K223" s="94"/>
      <c r="L223" s="95"/>
    </row>
    <row r="224" spans="2:12" ht="15">
      <c r="B224" s="132"/>
      <c r="C224" s="92"/>
      <c r="D224" s="83"/>
      <c r="E224" s="93"/>
      <c r="F224" s="379" t="s">
        <v>114</v>
      </c>
      <c r="G224" s="380"/>
      <c r="H224" s="83" t="s">
        <v>29</v>
      </c>
      <c r="I224" s="93">
        <v>0</v>
      </c>
      <c r="J224" s="389"/>
      <c r="K224" s="94"/>
      <c r="L224" s="95"/>
    </row>
    <row r="225" spans="2:12" ht="15">
      <c r="B225" s="132"/>
      <c r="C225" s="92"/>
      <c r="D225" s="83"/>
      <c r="E225" s="93"/>
      <c r="F225" s="379" t="s">
        <v>57</v>
      </c>
      <c r="G225" s="380"/>
      <c r="H225" s="83" t="s">
        <v>29</v>
      </c>
      <c r="I225" s="93">
        <v>890</v>
      </c>
      <c r="J225" s="389"/>
      <c r="K225" s="94"/>
      <c r="L225" s="95"/>
    </row>
    <row r="226" spans="2:12" ht="15">
      <c r="B226" s="132"/>
      <c r="C226" s="92"/>
      <c r="D226" s="83"/>
      <c r="E226" s="93"/>
      <c r="F226" s="379" t="s">
        <v>108</v>
      </c>
      <c r="G226" s="380"/>
      <c r="H226" s="83" t="s">
        <v>29</v>
      </c>
      <c r="I226" s="93">
        <v>0</v>
      </c>
      <c r="J226" s="389"/>
      <c r="K226" s="94"/>
      <c r="L226" s="95"/>
    </row>
    <row r="227" spans="2:12" ht="15">
      <c r="B227" s="132"/>
      <c r="C227" s="92"/>
      <c r="D227" s="83"/>
      <c r="E227" s="93"/>
      <c r="F227" s="379" t="s">
        <v>112</v>
      </c>
      <c r="G227" s="380"/>
      <c r="H227" s="83" t="s">
        <v>29</v>
      </c>
      <c r="I227" s="93">
        <v>0</v>
      </c>
      <c r="J227" s="389"/>
      <c r="K227" s="94"/>
      <c r="L227" s="95"/>
    </row>
    <row r="228" spans="2:12" ht="15">
      <c r="B228" s="132"/>
      <c r="C228" s="92"/>
      <c r="D228" s="83"/>
      <c r="E228" s="93"/>
      <c r="F228" s="379" t="s">
        <v>82</v>
      </c>
      <c r="G228" s="380"/>
      <c r="H228" s="83" t="s">
        <v>29</v>
      </c>
      <c r="I228" s="93">
        <v>0</v>
      </c>
      <c r="J228" s="389"/>
      <c r="K228" s="203">
        <f>I219+I221+I225</f>
        <v>890</v>
      </c>
      <c r="L228" s="95"/>
    </row>
    <row r="229" spans="2:12" ht="15">
      <c r="B229" s="132"/>
      <c r="C229" s="92"/>
      <c r="D229" s="83"/>
      <c r="E229" s="93"/>
      <c r="F229" s="379" t="s">
        <v>95</v>
      </c>
      <c r="G229" s="380"/>
      <c r="H229" s="83" t="s">
        <v>29</v>
      </c>
      <c r="I229" s="93">
        <v>0</v>
      </c>
      <c r="J229" s="389"/>
      <c r="K229" s="94"/>
      <c r="L229" s="95"/>
    </row>
    <row r="230" spans="2:12" ht="15">
      <c r="B230" s="132"/>
      <c r="C230" s="92"/>
      <c r="D230" s="83"/>
      <c r="E230" s="93"/>
      <c r="F230" s="379" t="s">
        <v>58</v>
      </c>
      <c r="G230" s="380"/>
      <c r="H230" s="83" t="s">
        <v>29</v>
      </c>
      <c r="I230" s="93">
        <v>0</v>
      </c>
      <c r="J230" s="389"/>
      <c r="K230" s="94"/>
      <c r="L230" s="95"/>
    </row>
    <row r="231" spans="2:12" ht="15.75" thickBot="1">
      <c r="B231" s="151"/>
      <c r="C231" s="103"/>
      <c r="D231" s="98"/>
      <c r="E231" s="99"/>
      <c r="F231" s="374" t="s">
        <v>59</v>
      </c>
      <c r="G231" s="375"/>
      <c r="H231" s="98" t="s">
        <v>29</v>
      </c>
      <c r="I231" s="99">
        <v>0</v>
      </c>
      <c r="J231" s="389"/>
      <c r="K231" s="94"/>
      <c r="L231" s="95"/>
    </row>
    <row r="232" spans="2:12" ht="15" customHeight="1">
      <c r="B232" s="153">
        <f>B221+0.01</f>
        <v>6.119999999999997</v>
      </c>
      <c r="C232" s="152" t="s">
        <v>131</v>
      </c>
      <c r="D232" s="101" t="s">
        <v>6</v>
      </c>
      <c r="E232" s="102">
        <v>1</v>
      </c>
      <c r="F232" s="376" t="s">
        <v>113</v>
      </c>
      <c r="G232" s="376"/>
      <c r="H232" s="101" t="s">
        <v>29</v>
      </c>
      <c r="I232" s="102">
        <v>0</v>
      </c>
      <c r="J232" s="389"/>
      <c r="K232" s="94"/>
      <c r="L232" s="95"/>
    </row>
    <row r="233" spans="2:12" ht="15.75" customHeight="1">
      <c r="B233" s="138">
        <f>B232+0.01</f>
        <v>6.129999999999997</v>
      </c>
      <c r="C233" s="106" t="s">
        <v>130</v>
      </c>
      <c r="D233" s="83"/>
      <c r="E233" s="93">
        <v>12</v>
      </c>
      <c r="F233" s="377" t="s">
        <v>111</v>
      </c>
      <c r="G233" s="377"/>
      <c r="H233" s="83" t="s">
        <v>29</v>
      </c>
      <c r="I233" s="93">
        <v>20</v>
      </c>
      <c r="J233" s="389"/>
      <c r="K233" s="94"/>
      <c r="L233" s="95"/>
    </row>
    <row r="234" spans="2:12" ht="19.5" customHeight="1" thickBot="1">
      <c r="B234" s="137"/>
      <c r="C234" s="107"/>
      <c r="D234" s="98"/>
      <c r="E234" s="99"/>
      <c r="F234" s="378" t="s">
        <v>110</v>
      </c>
      <c r="G234" s="378"/>
      <c r="H234" s="98" t="s">
        <v>29</v>
      </c>
      <c r="I234" s="99">
        <v>270</v>
      </c>
      <c r="J234" s="389"/>
      <c r="K234" s="94"/>
      <c r="L234" s="95"/>
    </row>
    <row r="235" spans="2:12" ht="29.25" customHeight="1">
      <c r="B235" s="138">
        <f>B233+0.01</f>
        <v>6.139999999999997</v>
      </c>
      <c r="C235" s="100" t="s">
        <v>133</v>
      </c>
      <c r="D235" s="101" t="s">
        <v>8</v>
      </c>
      <c r="E235" s="102">
        <v>1</v>
      </c>
      <c r="F235" s="371"/>
      <c r="G235" s="372"/>
      <c r="H235" s="101"/>
      <c r="I235" s="102"/>
      <c r="J235" s="389"/>
      <c r="K235" s="94"/>
      <c r="L235" s="95"/>
    </row>
    <row r="236" spans="2:12" ht="27.75" customHeight="1">
      <c r="B236" s="132">
        <f aca="true" t="shared" si="11" ref="B236:B241">B235+0.01</f>
        <v>6.149999999999997</v>
      </c>
      <c r="C236" s="92" t="s">
        <v>132</v>
      </c>
      <c r="D236" s="83" t="s">
        <v>6</v>
      </c>
      <c r="E236" s="93">
        <v>12</v>
      </c>
      <c r="F236" s="371"/>
      <c r="G236" s="372"/>
      <c r="H236" s="83"/>
      <c r="I236" s="93"/>
      <c r="J236" s="389"/>
      <c r="K236" s="94"/>
      <c r="L236" s="95"/>
    </row>
    <row r="237" spans="2:12" ht="26.25" customHeight="1">
      <c r="B237" s="132">
        <f t="shared" si="11"/>
        <v>6.159999999999997</v>
      </c>
      <c r="C237" s="92" t="s">
        <v>117</v>
      </c>
      <c r="D237" s="83" t="s">
        <v>6</v>
      </c>
      <c r="E237" s="218" t="s">
        <v>218</v>
      </c>
      <c r="F237" s="373" t="s">
        <v>54</v>
      </c>
      <c r="G237" s="373"/>
      <c r="H237" s="83" t="s">
        <v>6</v>
      </c>
      <c r="I237" s="218" t="s">
        <v>218</v>
      </c>
      <c r="J237" s="389"/>
      <c r="K237" s="94"/>
      <c r="L237" s="95"/>
    </row>
    <row r="238" spans="2:12" ht="15">
      <c r="B238" s="132">
        <f t="shared" si="11"/>
        <v>6.169999999999996</v>
      </c>
      <c r="C238" s="92" t="s">
        <v>84</v>
      </c>
      <c r="D238" s="83" t="s">
        <v>6</v>
      </c>
      <c r="E238" s="218"/>
      <c r="F238" s="373" t="s">
        <v>127</v>
      </c>
      <c r="G238" s="373"/>
      <c r="H238" s="83" t="s">
        <v>6</v>
      </c>
      <c r="I238" s="218"/>
      <c r="J238" s="389"/>
      <c r="K238" s="94"/>
      <c r="L238" s="95"/>
    </row>
    <row r="239" spans="2:12" ht="18.75" customHeight="1">
      <c r="B239" s="132">
        <f t="shared" si="11"/>
        <v>6.179999999999996</v>
      </c>
      <c r="C239" s="92" t="s">
        <v>118</v>
      </c>
      <c r="D239" s="83" t="s">
        <v>29</v>
      </c>
      <c r="E239" s="218" t="s">
        <v>218</v>
      </c>
      <c r="F239" s="369" t="s">
        <v>7</v>
      </c>
      <c r="G239" s="370"/>
      <c r="H239" s="83" t="s">
        <v>29</v>
      </c>
      <c r="I239" s="218" t="s">
        <v>218</v>
      </c>
      <c r="J239" s="389"/>
      <c r="K239" s="94"/>
      <c r="L239" s="95"/>
    </row>
    <row r="240" spans="2:12" ht="15">
      <c r="B240" s="132">
        <f t="shared" si="11"/>
        <v>6.189999999999996</v>
      </c>
      <c r="C240" s="92" t="s">
        <v>119</v>
      </c>
      <c r="D240" s="83" t="s">
        <v>6</v>
      </c>
      <c r="E240" s="218" t="s">
        <v>218</v>
      </c>
      <c r="F240" s="369" t="s">
        <v>124</v>
      </c>
      <c r="G240" s="370"/>
      <c r="H240" s="83" t="s">
        <v>6</v>
      </c>
      <c r="I240" s="218" t="s">
        <v>218</v>
      </c>
      <c r="J240" s="389"/>
      <c r="K240" s="94"/>
      <c r="L240" s="95"/>
    </row>
    <row r="241" spans="2:12" ht="15">
      <c r="B241" s="132">
        <f t="shared" si="11"/>
        <v>6.199999999999996</v>
      </c>
      <c r="C241" s="92" t="s">
        <v>121</v>
      </c>
      <c r="D241" s="83" t="s">
        <v>6</v>
      </c>
      <c r="E241" s="218"/>
      <c r="F241" s="369" t="s">
        <v>125</v>
      </c>
      <c r="G241" s="370"/>
      <c r="H241" s="83" t="s">
        <v>6</v>
      </c>
      <c r="I241" s="218" t="s">
        <v>218</v>
      </c>
      <c r="J241" s="389"/>
      <c r="K241" s="94"/>
      <c r="L241" s="95"/>
    </row>
    <row r="242" spans="2:12" ht="15">
      <c r="B242" s="132"/>
      <c r="C242" s="92"/>
      <c r="D242" s="83"/>
      <c r="E242" s="218"/>
      <c r="F242" s="369" t="s">
        <v>126</v>
      </c>
      <c r="G242" s="370"/>
      <c r="H242" s="83" t="s">
        <v>6</v>
      </c>
      <c r="I242" s="218">
        <v>0</v>
      </c>
      <c r="J242" s="389"/>
      <c r="K242" s="94"/>
      <c r="L242" s="95"/>
    </row>
    <row r="243" spans="2:12" ht="15">
      <c r="B243" s="133">
        <f>B241+0.01</f>
        <v>6.2099999999999955</v>
      </c>
      <c r="C243" s="92" t="s">
        <v>120</v>
      </c>
      <c r="D243" s="83" t="s">
        <v>6</v>
      </c>
      <c r="E243" s="218" t="s">
        <v>218</v>
      </c>
      <c r="F243" s="369" t="s">
        <v>83</v>
      </c>
      <c r="G243" s="370"/>
      <c r="H243" s="83" t="s">
        <v>6</v>
      </c>
      <c r="I243" s="218" t="s">
        <v>218</v>
      </c>
      <c r="J243" s="389"/>
      <c r="K243" s="94"/>
      <c r="L243" s="95"/>
    </row>
    <row r="244" spans="2:12" ht="15">
      <c r="B244" s="133"/>
      <c r="C244" s="92"/>
      <c r="D244" s="83"/>
      <c r="E244" s="93"/>
      <c r="F244" s="369" t="s">
        <v>109</v>
      </c>
      <c r="G244" s="370"/>
      <c r="H244" s="83" t="s">
        <v>6</v>
      </c>
      <c r="I244" s="218" t="s">
        <v>218</v>
      </c>
      <c r="J244" s="389"/>
      <c r="K244" s="94"/>
      <c r="L244" s="95"/>
    </row>
    <row r="245" spans="2:12" ht="15">
      <c r="B245" s="133"/>
      <c r="C245" s="92"/>
      <c r="D245" s="83"/>
      <c r="E245" s="93"/>
      <c r="F245" s="369" t="s">
        <v>100</v>
      </c>
      <c r="G245" s="370"/>
      <c r="H245" s="83" t="s">
        <v>6</v>
      </c>
      <c r="I245" s="218"/>
      <c r="J245" s="389"/>
      <c r="K245" s="94"/>
      <c r="L245" s="95"/>
    </row>
    <row r="246" spans="2:12" ht="18.75" customHeight="1">
      <c r="B246" s="133">
        <f>B243+0.01</f>
        <v>6.219999999999995</v>
      </c>
      <c r="C246" s="92" t="s">
        <v>41</v>
      </c>
      <c r="D246" s="83" t="s">
        <v>6</v>
      </c>
      <c r="E246" s="93"/>
      <c r="F246" s="369" t="s">
        <v>42</v>
      </c>
      <c r="G246" s="370"/>
      <c r="H246" s="83" t="s">
        <v>27</v>
      </c>
      <c r="I246" s="218">
        <f>E246*2.2</f>
        <v>0</v>
      </c>
      <c r="J246" s="389"/>
      <c r="K246" s="94"/>
      <c r="L246" s="95"/>
    </row>
    <row r="247" spans="2:12" ht="18.75" customHeight="1" thickBot="1">
      <c r="B247" s="134"/>
      <c r="C247" s="103"/>
      <c r="D247" s="98"/>
      <c r="E247" s="99"/>
      <c r="F247" s="359" t="s">
        <v>43</v>
      </c>
      <c r="G247" s="360"/>
      <c r="H247" s="98" t="s">
        <v>27</v>
      </c>
      <c r="I247" s="219">
        <f>E246*2.5*2.73</f>
        <v>0</v>
      </c>
      <c r="J247" s="389"/>
      <c r="K247" s="104"/>
      <c r="L247" s="108"/>
    </row>
    <row r="248" spans="2:12" ht="27.75" customHeight="1">
      <c r="B248" s="135">
        <f>B246+0.01</f>
        <v>6.229999999999995</v>
      </c>
      <c r="C248" s="105"/>
      <c r="D248" s="101" t="s">
        <v>6</v>
      </c>
      <c r="E248" s="229" t="s">
        <v>218</v>
      </c>
      <c r="F248" s="361" t="s">
        <v>94</v>
      </c>
      <c r="G248" s="362"/>
      <c r="H248" s="101" t="s">
        <v>29</v>
      </c>
      <c r="I248" s="229" t="s">
        <v>218</v>
      </c>
      <c r="J248" s="363" t="s">
        <v>87</v>
      </c>
      <c r="K248" s="364"/>
      <c r="L248" s="365"/>
    </row>
    <row r="249" spans="2:12" ht="27.75" customHeight="1" thickBot="1">
      <c r="B249" s="134"/>
      <c r="C249" s="107"/>
      <c r="D249" s="98"/>
      <c r="E249" s="145">
        <v>0</v>
      </c>
      <c r="F249" s="359" t="s">
        <v>97</v>
      </c>
      <c r="G249" s="360"/>
      <c r="H249" s="98" t="s">
        <v>29</v>
      </c>
      <c r="I249" s="99">
        <v>0</v>
      </c>
      <c r="J249" s="366"/>
      <c r="K249" s="367"/>
      <c r="L249" s="368"/>
    </row>
    <row r="250" spans="2:12" ht="17.25" customHeight="1">
      <c r="B250" s="131">
        <v>7</v>
      </c>
      <c r="C250" s="383" t="s">
        <v>249</v>
      </c>
      <c r="D250" s="384"/>
      <c r="E250" s="384"/>
      <c r="F250" s="384"/>
      <c r="G250" s="384"/>
      <c r="H250" s="384"/>
      <c r="I250" s="384"/>
      <c r="J250" s="384"/>
      <c r="K250" s="384"/>
      <c r="L250" s="385"/>
    </row>
    <row r="251" spans="2:12" ht="21" customHeight="1">
      <c r="B251" s="132">
        <f aca="true" t="shared" si="12" ref="B251:B260">B250+0.01</f>
        <v>7.01</v>
      </c>
      <c r="C251" s="88" t="s">
        <v>129</v>
      </c>
      <c r="D251" s="83" t="s">
        <v>134</v>
      </c>
      <c r="E251" s="93">
        <v>0</v>
      </c>
      <c r="F251" s="386"/>
      <c r="G251" s="387"/>
      <c r="H251" s="89"/>
      <c r="I251" s="147"/>
      <c r="J251" s="388" t="s">
        <v>165</v>
      </c>
      <c r="K251" s="90"/>
      <c r="L251" s="91"/>
    </row>
    <row r="252" spans="2:12" ht="28.5" customHeight="1">
      <c r="B252" s="132">
        <f t="shared" si="12"/>
        <v>7.02</v>
      </c>
      <c r="C252" s="92" t="s">
        <v>128</v>
      </c>
      <c r="D252" s="83" t="s">
        <v>6</v>
      </c>
      <c r="E252" s="93"/>
      <c r="F252" s="373" t="s">
        <v>16</v>
      </c>
      <c r="G252" s="373"/>
      <c r="H252" s="83" t="s">
        <v>6</v>
      </c>
      <c r="I252" s="93"/>
      <c r="J252" s="389"/>
      <c r="K252" s="94"/>
      <c r="L252" s="95"/>
    </row>
    <row r="253" spans="2:12" ht="27.75" customHeight="1">
      <c r="B253" s="132">
        <f t="shared" si="12"/>
        <v>7.029999999999999</v>
      </c>
      <c r="C253" s="92" t="s">
        <v>123</v>
      </c>
      <c r="D253" s="83" t="s">
        <v>6</v>
      </c>
      <c r="E253" s="93"/>
      <c r="F253" s="390"/>
      <c r="G253" s="391"/>
      <c r="H253" s="83"/>
      <c r="I253" s="93"/>
      <c r="J253" s="389"/>
      <c r="K253" s="94"/>
      <c r="L253" s="95"/>
    </row>
    <row r="254" spans="2:12" ht="16.5" customHeight="1">
      <c r="B254" s="132">
        <f t="shared" si="12"/>
        <v>7.039999999999999</v>
      </c>
      <c r="C254" s="92" t="s">
        <v>85</v>
      </c>
      <c r="D254" s="83" t="s">
        <v>6</v>
      </c>
      <c r="E254" s="93"/>
      <c r="F254" s="390"/>
      <c r="G254" s="391"/>
      <c r="H254" s="83"/>
      <c r="I254" s="93"/>
      <c r="J254" s="389"/>
      <c r="K254" s="94"/>
      <c r="L254" s="95"/>
    </row>
    <row r="255" spans="2:12" ht="20.25" customHeight="1">
      <c r="B255" s="132">
        <f t="shared" si="12"/>
        <v>7.049999999999999</v>
      </c>
      <c r="C255" s="92" t="s">
        <v>115</v>
      </c>
      <c r="D255" s="83" t="s">
        <v>6</v>
      </c>
      <c r="E255" s="93"/>
      <c r="F255" s="390"/>
      <c r="G255" s="391"/>
      <c r="H255" s="83"/>
      <c r="I255" s="93"/>
      <c r="J255" s="389"/>
      <c r="K255" s="94"/>
      <c r="L255" s="95"/>
    </row>
    <row r="256" spans="2:12" ht="15">
      <c r="B256" s="132">
        <f t="shared" si="12"/>
        <v>7.059999999999999</v>
      </c>
      <c r="C256" s="96" t="s">
        <v>122</v>
      </c>
      <c r="D256" s="83" t="s">
        <v>6</v>
      </c>
      <c r="E256" s="93"/>
      <c r="F256" s="94" t="s">
        <v>44</v>
      </c>
      <c r="G256" s="94"/>
      <c r="H256" s="83" t="s">
        <v>6</v>
      </c>
      <c r="I256" s="93"/>
      <c r="J256" s="389"/>
      <c r="K256" s="94"/>
      <c r="L256" s="95"/>
    </row>
    <row r="257" spans="2:12" ht="16.5" customHeight="1">
      <c r="B257" s="132">
        <f t="shared" si="12"/>
        <v>7.0699999999999985</v>
      </c>
      <c r="C257" s="96" t="s">
        <v>135</v>
      </c>
      <c r="D257" s="83" t="s">
        <v>6</v>
      </c>
      <c r="E257" s="93"/>
      <c r="F257" s="392"/>
      <c r="G257" s="392"/>
      <c r="H257" s="83"/>
      <c r="I257" s="93"/>
      <c r="J257" s="389"/>
      <c r="K257" s="94"/>
      <c r="L257" s="95"/>
    </row>
    <row r="258" spans="2:12" ht="16.5" customHeight="1">
      <c r="B258" s="132">
        <f t="shared" si="12"/>
        <v>7.079999999999998</v>
      </c>
      <c r="C258" s="96" t="s">
        <v>136</v>
      </c>
      <c r="D258" s="83" t="s">
        <v>6</v>
      </c>
      <c r="E258" s="93"/>
      <c r="F258" s="390"/>
      <c r="G258" s="391"/>
      <c r="H258" s="83"/>
      <c r="I258" s="93"/>
      <c r="J258" s="389"/>
      <c r="K258" s="94"/>
      <c r="L258" s="95"/>
    </row>
    <row r="259" spans="2:12" ht="15.75" thickBot="1">
      <c r="B259" s="137">
        <f t="shared" si="12"/>
        <v>7.089999999999998</v>
      </c>
      <c r="C259" s="97" t="s">
        <v>86</v>
      </c>
      <c r="D259" s="98" t="s">
        <v>6</v>
      </c>
      <c r="E259" s="99"/>
      <c r="F259" s="393"/>
      <c r="G259" s="393"/>
      <c r="H259" s="98"/>
      <c r="I259" s="99"/>
      <c r="J259" s="389"/>
      <c r="K259" s="94"/>
      <c r="L259" s="95"/>
    </row>
    <row r="260" spans="2:12" ht="15">
      <c r="B260" s="138">
        <f t="shared" si="12"/>
        <v>7.099999999999998</v>
      </c>
      <c r="C260" s="100" t="s">
        <v>116</v>
      </c>
      <c r="D260" s="101" t="s">
        <v>5</v>
      </c>
      <c r="E260" s="102">
        <v>0.37</v>
      </c>
      <c r="F260" s="381" t="s">
        <v>71</v>
      </c>
      <c r="G260" s="382"/>
      <c r="H260" s="101" t="s">
        <v>29</v>
      </c>
      <c r="I260" s="102"/>
      <c r="J260" s="389"/>
      <c r="K260" s="94" t="s">
        <v>245</v>
      </c>
      <c r="L260" s="95">
        <v>341</v>
      </c>
    </row>
    <row r="261" spans="2:12" ht="15">
      <c r="B261" s="132"/>
      <c r="C261" s="92"/>
      <c r="D261" s="83"/>
      <c r="E261" s="93"/>
      <c r="F261" s="379" t="s">
        <v>56</v>
      </c>
      <c r="G261" s="380"/>
      <c r="H261" s="83" t="s">
        <v>29</v>
      </c>
      <c r="I261" s="93"/>
      <c r="J261" s="389"/>
      <c r="K261" s="94"/>
      <c r="L261" s="95"/>
    </row>
    <row r="262" spans="2:12" ht="15">
      <c r="B262" s="132">
        <f>B260+0.01</f>
        <v>7.109999999999998</v>
      </c>
      <c r="C262" s="94" t="s">
        <v>53</v>
      </c>
      <c r="D262" s="83" t="s">
        <v>5</v>
      </c>
      <c r="E262" s="93">
        <v>1.4</v>
      </c>
      <c r="F262" s="379" t="s">
        <v>107</v>
      </c>
      <c r="G262" s="380"/>
      <c r="H262" s="83" t="s">
        <v>29</v>
      </c>
      <c r="I262" s="93"/>
      <c r="J262" s="389"/>
      <c r="K262" s="94"/>
      <c r="L262" s="95"/>
    </row>
    <row r="263" spans="2:12" ht="15">
      <c r="B263" s="132"/>
      <c r="C263" s="94"/>
      <c r="D263" s="83"/>
      <c r="E263" s="93"/>
      <c r="F263" s="379" t="s">
        <v>208</v>
      </c>
      <c r="G263" s="380"/>
      <c r="H263" s="83" t="s">
        <v>29</v>
      </c>
      <c r="I263" s="93"/>
      <c r="J263" s="389"/>
      <c r="K263" s="94"/>
      <c r="L263" s="95"/>
    </row>
    <row r="264" spans="2:12" ht="15">
      <c r="B264" s="132"/>
      <c r="C264" s="94"/>
      <c r="D264" s="83"/>
      <c r="E264" s="93"/>
      <c r="F264" s="379" t="s">
        <v>137</v>
      </c>
      <c r="G264" s="380"/>
      <c r="H264" s="83" t="s">
        <v>29</v>
      </c>
      <c r="I264" s="93"/>
      <c r="J264" s="389"/>
      <c r="K264" s="94"/>
      <c r="L264" s="95"/>
    </row>
    <row r="265" spans="2:12" ht="15">
      <c r="B265" s="132"/>
      <c r="C265" s="92"/>
      <c r="D265" s="83"/>
      <c r="E265" s="93"/>
      <c r="F265" s="379" t="s">
        <v>114</v>
      </c>
      <c r="G265" s="380"/>
      <c r="H265" s="83" t="s">
        <v>29</v>
      </c>
      <c r="I265" s="93"/>
      <c r="J265" s="389"/>
      <c r="K265" s="94"/>
      <c r="L265" s="95"/>
    </row>
    <row r="266" spans="2:12" ht="15">
      <c r="B266" s="132"/>
      <c r="C266" s="92"/>
      <c r="D266" s="83"/>
      <c r="E266" s="93"/>
      <c r="F266" s="379" t="s">
        <v>57</v>
      </c>
      <c r="G266" s="380"/>
      <c r="H266" s="83" t="s">
        <v>29</v>
      </c>
      <c r="I266" s="93">
        <v>370</v>
      </c>
      <c r="J266" s="389"/>
      <c r="K266" s="94"/>
      <c r="L266" s="95"/>
    </row>
    <row r="267" spans="2:12" ht="15">
      <c r="B267" s="132"/>
      <c r="C267" s="92"/>
      <c r="D267" s="83"/>
      <c r="E267" s="93"/>
      <c r="F267" s="379" t="s">
        <v>108</v>
      </c>
      <c r="G267" s="380"/>
      <c r="H267" s="83" t="s">
        <v>29</v>
      </c>
      <c r="I267" s="93"/>
      <c r="J267" s="389"/>
      <c r="K267" s="94"/>
      <c r="L267" s="95"/>
    </row>
    <row r="268" spans="2:12" ht="15">
      <c r="B268" s="132"/>
      <c r="C268" s="92"/>
      <c r="D268" s="83"/>
      <c r="E268" s="93"/>
      <c r="F268" s="379" t="s">
        <v>112</v>
      </c>
      <c r="G268" s="380"/>
      <c r="H268" s="83" t="s">
        <v>29</v>
      </c>
      <c r="I268" s="93">
        <v>0</v>
      </c>
      <c r="J268" s="389"/>
      <c r="K268" s="94"/>
      <c r="L268" s="95"/>
    </row>
    <row r="269" spans="2:12" ht="15">
      <c r="B269" s="132"/>
      <c r="C269" s="92"/>
      <c r="D269" s="83"/>
      <c r="E269" s="93"/>
      <c r="F269" s="379" t="s">
        <v>82</v>
      </c>
      <c r="G269" s="380"/>
      <c r="H269" s="83" t="s">
        <v>29</v>
      </c>
      <c r="I269" s="93">
        <v>0</v>
      </c>
      <c r="J269" s="389"/>
      <c r="K269" s="203">
        <f>I260+I262+I266</f>
        <v>370</v>
      </c>
      <c r="L269" s="95"/>
    </row>
    <row r="270" spans="2:12" ht="15">
      <c r="B270" s="132"/>
      <c r="C270" s="92"/>
      <c r="D270" s="83"/>
      <c r="E270" s="93"/>
      <c r="F270" s="379" t="s">
        <v>95</v>
      </c>
      <c r="G270" s="380"/>
      <c r="H270" s="83" t="s">
        <v>29</v>
      </c>
      <c r="I270" s="93">
        <v>0</v>
      </c>
      <c r="J270" s="389"/>
      <c r="K270" s="94"/>
      <c r="L270" s="95"/>
    </row>
    <row r="271" spans="2:12" ht="15">
      <c r="B271" s="132"/>
      <c r="C271" s="92"/>
      <c r="D271" s="83"/>
      <c r="E271" s="93"/>
      <c r="F271" s="379" t="s">
        <v>58</v>
      </c>
      <c r="G271" s="380"/>
      <c r="H271" s="83" t="s">
        <v>29</v>
      </c>
      <c r="I271" s="93">
        <v>0</v>
      </c>
      <c r="J271" s="389"/>
      <c r="K271" s="94"/>
      <c r="L271" s="95"/>
    </row>
    <row r="272" spans="2:12" ht="15.75" thickBot="1">
      <c r="B272" s="151"/>
      <c r="C272" s="103"/>
      <c r="D272" s="98"/>
      <c r="E272" s="99"/>
      <c r="F272" s="374" t="s">
        <v>59</v>
      </c>
      <c r="G272" s="375"/>
      <c r="H272" s="98" t="s">
        <v>29</v>
      </c>
      <c r="I272" s="99">
        <v>0</v>
      </c>
      <c r="J272" s="389"/>
      <c r="K272" s="94"/>
      <c r="L272" s="95"/>
    </row>
    <row r="273" spans="2:12" ht="15" customHeight="1">
      <c r="B273" s="153">
        <f>B262+0.01</f>
        <v>7.119999999999997</v>
      </c>
      <c r="C273" s="152" t="s">
        <v>131</v>
      </c>
      <c r="D273" s="101" t="s">
        <v>6</v>
      </c>
      <c r="E273" s="102">
        <v>0</v>
      </c>
      <c r="F273" s="376" t="s">
        <v>113</v>
      </c>
      <c r="G273" s="376"/>
      <c r="H273" s="101" t="s">
        <v>29</v>
      </c>
      <c r="I273" s="102">
        <v>0</v>
      </c>
      <c r="J273" s="389"/>
      <c r="K273" s="94"/>
      <c r="L273" s="95"/>
    </row>
    <row r="274" spans="2:12" ht="15.75" customHeight="1">
      <c r="B274" s="138">
        <f>B273+0.01</f>
        <v>7.129999999999997</v>
      </c>
      <c r="C274" s="106" t="s">
        <v>130</v>
      </c>
      <c r="D274" s="83"/>
      <c r="E274" s="93">
        <v>16</v>
      </c>
      <c r="F274" s="377" t="s">
        <v>111</v>
      </c>
      <c r="G274" s="377"/>
      <c r="H274" s="83" t="s">
        <v>29</v>
      </c>
      <c r="I274" s="93">
        <v>0</v>
      </c>
      <c r="J274" s="389"/>
      <c r="K274" s="94"/>
      <c r="L274" s="95"/>
    </row>
    <row r="275" spans="2:12" ht="19.5" customHeight="1" thickBot="1">
      <c r="B275" s="137"/>
      <c r="C275" s="107"/>
      <c r="D275" s="98"/>
      <c r="E275" s="99"/>
      <c r="F275" s="378" t="s">
        <v>110</v>
      </c>
      <c r="G275" s="378"/>
      <c r="H275" s="98" t="s">
        <v>29</v>
      </c>
      <c r="I275" s="99">
        <v>250</v>
      </c>
      <c r="J275" s="389"/>
      <c r="K275" s="94"/>
      <c r="L275" s="95"/>
    </row>
    <row r="276" spans="2:12" ht="29.25" customHeight="1">
      <c r="B276" s="138">
        <f>B274+0.01</f>
        <v>7.139999999999997</v>
      </c>
      <c r="C276" s="100" t="s">
        <v>133</v>
      </c>
      <c r="D276" s="101" t="s">
        <v>8</v>
      </c>
      <c r="E276" s="102">
        <v>0</v>
      </c>
      <c r="F276" s="371"/>
      <c r="G276" s="372"/>
      <c r="H276" s="101"/>
      <c r="I276" s="102"/>
      <c r="J276" s="389"/>
      <c r="K276" s="94"/>
      <c r="L276" s="95"/>
    </row>
    <row r="277" spans="2:12" ht="27.75" customHeight="1">
      <c r="B277" s="132">
        <f aca="true" t="shared" si="13" ref="B277:B282">B276+0.01</f>
        <v>7.149999999999997</v>
      </c>
      <c r="C277" s="92" t="s">
        <v>132</v>
      </c>
      <c r="D277" s="83" t="s">
        <v>6</v>
      </c>
      <c r="E277" s="93">
        <v>2</v>
      </c>
      <c r="F277" s="371"/>
      <c r="G277" s="372"/>
      <c r="H277" s="83"/>
      <c r="I277" s="93"/>
      <c r="J277" s="389"/>
      <c r="K277" s="94"/>
      <c r="L277" s="95"/>
    </row>
    <row r="278" spans="2:12" ht="26.25" customHeight="1">
      <c r="B278" s="132">
        <f t="shared" si="13"/>
        <v>7.159999999999997</v>
      </c>
      <c r="C278" s="92" t="s">
        <v>117</v>
      </c>
      <c r="D278" s="83" t="s">
        <v>6</v>
      </c>
      <c r="E278" s="93">
        <v>0</v>
      </c>
      <c r="F278" s="373" t="s">
        <v>54</v>
      </c>
      <c r="G278" s="373"/>
      <c r="H278" s="83" t="s">
        <v>6</v>
      </c>
      <c r="I278" s="93">
        <v>0</v>
      </c>
      <c r="J278" s="389"/>
      <c r="K278" s="94"/>
      <c r="L278" s="95"/>
    </row>
    <row r="279" spans="2:12" ht="15">
      <c r="B279" s="132">
        <f t="shared" si="13"/>
        <v>7.169999999999996</v>
      </c>
      <c r="C279" s="92" t="s">
        <v>84</v>
      </c>
      <c r="D279" s="83" t="s">
        <v>6</v>
      </c>
      <c r="E279" s="93">
        <v>0</v>
      </c>
      <c r="F279" s="373" t="s">
        <v>127</v>
      </c>
      <c r="G279" s="373"/>
      <c r="H279" s="83" t="s">
        <v>6</v>
      </c>
      <c r="I279" s="93">
        <v>0</v>
      </c>
      <c r="J279" s="389"/>
      <c r="K279" s="94"/>
      <c r="L279" s="95"/>
    </row>
    <row r="280" spans="2:12" ht="18.75" customHeight="1">
      <c r="B280" s="132">
        <f t="shared" si="13"/>
        <v>7.179999999999996</v>
      </c>
      <c r="C280" s="92" t="s">
        <v>118</v>
      </c>
      <c r="D280" s="83" t="s">
        <v>29</v>
      </c>
      <c r="E280" s="93">
        <v>0</v>
      </c>
      <c r="F280" s="369" t="s">
        <v>7</v>
      </c>
      <c r="G280" s="370"/>
      <c r="H280" s="83" t="s">
        <v>29</v>
      </c>
      <c r="I280" s="93">
        <v>0</v>
      </c>
      <c r="J280" s="389"/>
      <c r="K280" s="94"/>
      <c r="L280" s="95"/>
    </row>
    <row r="281" spans="2:12" ht="15">
      <c r="B281" s="132">
        <f t="shared" si="13"/>
        <v>7.189999999999996</v>
      </c>
      <c r="C281" s="92" t="s">
        <v>119</v>
      </c>
      <c r="D281" s="83" t="s">
        <v>6</v>
      </c>
      <c r="E281" s="93">
        <v>0</v>
      </c>
      <c r="F281" s="369" t="s">
        <v>124</v>
      </c>
      <c r="G281" s="370"/>
      <c r="H281" s="83" t="s">
        <v>6</v>
      </c>
      <c r="I281" s="93">
        <v>0</v>
      </c>
      <c r="J281" s="389"/>
      <c r="K281" s="94"/>
      <c r="L281" s="95"/>
    </row>
    <row r="282" spans="2:12" ht="15">
      <c r="B282" s="132">
        <f t="shared" si="13"/>
        <v>7.199999999999996</v>
      </c>
      <c r="C282" s="92" t="s">
        <v>121</v>
      </c>
      <c r="D282" s="83" t="s">
        <v>6</v>
      </c>
      <c r="E282" s="93">
        <v>0</v>
      </c>
      <c r="F282" s="369" t="s">
        <v>125</v>
      </c>
      <c r="G282" s="370"/>
      <c r="H282" s="83" t="s">
        <v>6</v>
      </c>
      <c r="I282" s="93">
        <v>0</v>
      </c>
      <c r="J282" s="389"/>
      <c r="K282" s="94"/>
      <c r="L282" s="95"/>
    </row>
    <row r="283" spans="2:12" ht="15">
      <c r="B283" s="132"/>
      <c r="C283" s="92"/>
      <c r="D283" s="83"/>
      <c r="E283" s="93">
        <v>0</v>
      </c>
      <c r="F283" s="369" t="s">
        <v>126</v>
      </c>
      <c r="G283" s="370"/>
      <c r="H283" s="83" t="s">
        <v>6</v>
      </c>
      <c r="I283" s="93">
        <v>0</v>
      </c>
      <c r="J283" s="389"/>
      <c r="K283" s="94"/>
      <c r="L283" s="95"/>
    </row>
    <row r="284" spans="2:12" ht="15">
      <c r="B284" s="133">
        <f>B282+0.01</f>
        <v>7.2099999999999955</v>
      </c>
      <c r="C284" s="92" t="s">
        <v>120</v>
      </c>
      <c r="D284" s="83" t="s">
        <v>6</v>
      </c>
      <c r="E284" s="93">
        <v>0</v>
      </c>
      <c r="F284" s="369" t="s">
        <v>83</v>
      </c>
      <c r="G284" s="370"/>
      <c r="H284" s="83" t="s">
        <v>6</v>
      </c>
      <c r="I284" s="93">
        <v>0</v>
      </c>
      <c r="J284" s="389"/>
      <c r="K284" s="94"/>
      <c r="L284" s="95"/>
    </row>
    <row r="285" spans="2:12" ht="15">
      <c r="B285" s="133"/>
      <c r="C285" s="92"/>
      <c r="D285" s="83"/>
      <c r="E285" s="93">
        <v>0</v>
      </c>
      <c r="F285" s="369" t="s">
        <v>109</v>
      </c>
      <c r="G285" s="370"/>
      <c r="H285" s="83" t="s">
        <v>6</v>
      </c>
      <c r="I285" s="93">
        <v>0</v>
      </c>
      <c r="J285" s="389"/>
      <c r="K285" s="94"/>
      <c r="L285" s="95"/>
    </row>
    <row r="286" spans="2:12" ht="15">
      <c r="B286" s="133"/>
      <c r="C286" s="92"/>
      <c r="D286" s="83"/>
      <c r="E286" s="93">
        <v>0</v>
      </c>
      <c r="F286" s="369" t="s">
        <v>100</v>
      </c>
      <c r="G286" s="370"/>
      <c r="H286" s="83" t="s">
        <v>6</v>
      </c>
      <c r="I286" s="93">
        <v>0</v>
      </c>
      <c r="J286" s="389"/>
      <c r="K286" s="94"/>
      <c r="L286" s="95"/>
    </row>
    <row r="287" spans="2:12" ht="18.75" customHeight="1">
      <c r="B287" s="133">
        <f>B284+0.01</f>
        <v>7.219999999999995</v>
      </c>
      <c r="C287" s="92" t="s">
        <v>41</v>
      </c>
      <c r="D287" s="83" t="s">
        <v>6</v>
      </c>
      <c r="E287" s="93"/>
      <c r="F287" s="369" t="s">
        <v>42</v>
      </c>
      <c r="G287" s="370"/>
      <c r="H287" s="83" t="s">
        <v>27</v>
      </c>
      <c r="I287" s="93">
        <f>E287*2.2</f>
        <v>0</v>
      </c>
      <c r="J287" s="389"/>
      <c r="K287" s="94"/>
      <c r="L287" s="95"/>
    </row>
    <row r="288" spans="2:12" ht="18.75" customHeight="1" thickBot="1">
      <c r="B288" s="134"/>
      <c r="C288" s="103"/>
      <c r="D288" s="98"/>
      <c r="E288" s="99"/>
      <c r="F288" s="359" t="s">
        <v>43</v>
      </c>
      <c r="G288" s="360"/>
      <c r="H288" s="98" t="s">
        <v>27</v>
      </c>
      <c r="I288" s="99">
        <f>E287*2.5*2.73</f>
        <v>0</v>
      </c>
      <c r="J288" s="389"/>
      <c r="K288" s="104"/>
      <c r="L288" s="108"/>
    </row>
    <row r="289" spans="2:12" ht="27.75" customHeight="1">
      <c r="B289" s="135">
        <f>B287+0.01</f>
        <v>7.229999999999995</v>
      </c>
      <c r="C289" s="105"/>
      <c r="D289" s="101" t="s">
        <v>6</v>
      </c>
      <c r="E289" s="144"/>
      <c r="F289" s="361" t="s">
        <v>94</v>
      </c>
      <c r="G289" s="362"/>
      <c r="H289" s="101" t="s">
        <v>29</v>
      </c>
      <c r="I289" s="102"/>
      <c r="J289" s="363" t="s">
        <v>87</v>
      </c>
      <c r="K289" s="364"/>
      <c r="L289" s="365"/>
    </row>
    <row r="290" spans="2:12" ht="27.75" customHeight="1" thickBot="1">
      <c r="B290" s="134"/>
      <c r="C290" s="107"/>
      <c r="D290" s="98"/>
      <c r="E290" s="145">
        <v>0</v>
      </c>
      <c r="F290" s="359" t="s">
        <v>97</v>
      </c>
      <c r="G290" s="360"/>
      <c r="H290" s="98" t="s">
        <v>29</v>
      </c>
      <c r="I290" s="99">
        <v>0</v>
      </c>
      <c r="J290" s="366"/>
      <c r="K290" s="367"/>
      <c r="L290" s="368"/>
    </row>
    <row r="291" spans="2:12" ht="17.25" customHeight="1">
      <c r="B291" s="131">
        <v>8</v>
      </c>
      <c r="C291" s="383" t="s">
        <v>248</v>
      </c>
      <c r="D291" s="384"/>
      <c r="E291" s="384"/>
      <c r="F291" s="384"/>
      <c r="G291" s="384"/>
      <c r="H291" s="384"/>
      <c r="I291" s="384"/>
      <c r="J291" s="384"/>
      <c r="K291" s="384"/>
      <c r="L291" s="385"/>
    </row>
    <row r="292" spans="2:12" ht="21" customHeight="1">
      <c r="B292" s="132">
        <f aca="true" t="shared" si="14" ref="B292:B301">B291+0.01</f>
        <v>8.01</v>
      </c>
      <c r="C292" s="88" t="s">
        <v>129</v>
      </c>
      <c r="D292" s="83" t="s">
        <v>134</v>
      </c>
      <c r="E292" s="93"/>
      <c r="F292" s="386"/>
      <c r="G292" s="387"/>
      <c r="H292" s="89"/>
      <c r="I292" s="147"/>
      <c r="J292" s="388" t="s">
        <v>168</v>
      </c>
      <c r="K292" s="90"/>
      <c r="L292" s="91"/>
    </row>
    <row r="293" spans="2:12" ht="28.5" customHeight="1">
      <c r="B293" s="132">
        <f t="shared" si="14"/>
        <v>8.02</v>
      </c>
      <c r="C293" s="92" t="s">
        <v>227</v>
      </c>
      <c r="D293" s="83" t="s">
        <v>6</v>
      </c>
      <c r="E293" s="93"/>
      <c r="F293" s="373" t="s">
        <v>16</v>
      </c>
      <c r="G293" s="373"/>
      <c r="H293" s="83" t="s">
        <v>6</v>
      </c>
      <c r="I293" s="93"/>
      <c r="J293" s="389"/>
      <c r="K293" s="94"/>
      <c r="L293" s="95"/>
    </row>
    <row r="294" spans="2:12" ht="27.75" customHeight="1">
      <c r="B294" s="132">
        <f t="shared" si="14"/>
        <v>8.03</v>
      </c>
      <c r="C294" s="92" t="s">
        <v>123</v>
      </c>
      <c r="D294" s="83" t="s">
        <v>6</v>
      </c>
      <c r="E294" s="93"/>
      <c r="F294" s="403"/>
      <c r="G294" s="403"/>
      <c r="H294" s="83" t="s">
        <v>6</v>
      </c>
      <c r="I294" s="93"/>
      <c r="J294" s="389"/>
      <c r="K294" s="94"/>
      <c r="L294" s="95"/>
    </row>
    <row r="295" spans="2:12" ht="16.5" customHeight="1">
      <c r="B295" s="132">
        <f t="shared" si="14"/>
        <v>8.04</v>
      </c>
      <c r="C295" s="92" t="s">
        <v>85</v>
      </c>
      <c r="D295" s="83" t="s">
        <v>6</v>
      </c>
      <c r="E295" s="93"/>
      <c r="F295" s="390"/>
      <c r="G295" s="391"/>
      <c r="H295" s="83"/>
      <c r="I295" s="93"/>
      <c r="J295" s="389"/>
      <c r="K295" s="94"/>
      <c r="L295" s="95"/>
    </row>
    <row r="296" spans="2:12" ht="20.25" customHeight="1">
      <c r="B296" s="132">
        <f t="shared" si="14"/>
        <v>8.049999999999999</v>
      </c>
      <c r="C296" s="92" t="s">
        <v>115</v>
      </c>
      <c r="D296" s="83" t="s">
        <v>6</v>
      </c>
      <c r="E296" s="93"/>
      <c r="F296" s="390"/>
      <c r="G296" s="391"/>
      <c r="H296" s="83"/>
      <c r="I296" s="93"/>
      <c r="J296" s="389"/>
      <c r="K296" s="94"/>
      <c r="L296" s="95"/>
    </row>
    <row r="297" spans="2:12" ht="15">
      <c r="B297" s="132">
        <f t="shared" si="14"/>
        <v>8.059999999999999</v>
      </c>
      <c r="C297" s="96" t="s">
        <v>122</v>
      </c>
      <c r="D297" s="83" t="s">
        <v>6</v>
      </c>
      <c r="E297" s="93"/>
      <c r="F297" s="94" t="s">
        <v>44</v>
      </c>
      <c r="G297" s="94"/>
      <c r="H297" s="83" t="s">
        <v>6</v>
      </c>
      <c r="I297" s="93"/>
      <c r="J297" s="389"/>
      <c r="K297" s="94"/>
      <c r="L297" s="95"/>
    </row>
    <row r="298" spans="2:12" ht="16.5" customHeight="1">
      <c r="B298" s="132">
        <f t="shared" si="14"/>
        <v>8.069999999999999</v>
      </c>
      <c r="C298" s="96" t="s">
        <v>135</v>
      </c>
      <c r="D298" s="83" t="s">
        <v>6</v>
      </c>
      <c r="E298" s="93"/>
      <c r="F298" s="392"/>
      <c r="G298" s="392"/>
      <c r="H298" s="83"/>
      <c r="I298" s="93"/>
      <c r="J298" s="389"/>
      <c r="K298" s="94"/>
      <c r="L298" s="95"/>
    </row>
    <row r="299" spans="2:12" ht="16.5" customHeight="1">
      <c r="B299" s="132">
        <f t="shared" si="14"/>
        <v>8.079999999999998</v>
      </c>
      <c r="C299" s="96" t="s">
        <v>136</v>
      </c>
      <c r="D299" s="83" t="s">
        <v>6</v>
      </c>
      <c r="E299" s="93"/>
      <c r="F299" s="390"/>
      <c r="G299" s="391"/>
      <c r="H299" s="83"/>
      <c r="I299" s="93"/>
      <c r="J299" s="389"/>
      <c r="K299" s="94"/>
      <c r="L299" s="95"/>
    </row>
    <row r="300" spans="2:12" ht="15.75" thickBot="1">
      <c r="B300" s="137">
        <f t="shared" si="14"/>
        <v>8.089999999999998</v>
      </c>
      <c r="C300" s="97" t="s">
        <v>86</v>
      </c>
      <c r="D300" s="98" t="s">
        <v>6</v>
      </c>
      <c r="E300" s="99"/>
      <c r="F300" s="393"/>
      <c r="G300" s="393"/>
      <c r="H300" s="98"/>
      <c r="I300" s="99"/>
      <c r="J300" s="389"/>
      <c r="K300" s="94"/>
      <c r="L300" s="95"/>
    </row>
    <row r="301" spans="2:12" ht="15">
      <c r="B301" s="138">
        <f t="shared" si="14"/>
        <v>8.099999999999998</v>
      </c>
      <c r="C301" s="100" t="s">
        <v>116</v>
      </c>
      <c r="D301" s="101" t="s">
        <v>5</v>
      </c>
      <c r="E301" s="102">
        <v>0.29</v>
      </c>
      <c r="F301" s="381" t="s">
        <v>71</v>
      </c>
      <c r="G301" s="382"/>
      <c r="H301" s="101" t="s">
        <v>29</v>
      </c>
      <c r="I301" s="102">
        <v>130</v>
      </c>
      <c r="J301" s="389"/>
      <c r="K301" s="94" t="s">
        <v>245</v>
      </c>
      <c r="L301" s="95">
        <v>329</v>
      </c>
    </row>
    <row r="302" spans="2:12" ht="15">
      <c r="B302" s="132"/>
      <c r="C302" s="92"/>
      <c r="D302" s="83"/>
      <c r="E302" s="93"/>
      <c r="F302" s="379" t="s">
        <v>56</v>
      </c>
      <c r="G302" s="380"/>
      <c r="H302" s="83" t="s">
        <v>29</v>
      </c>
      <c r="I302" s="93"/>
      <c r="J302" s="389"/>
      <c r="K302" s="94"/>
      <c r="L302" s="95"/>
    </row>
    <row r="303" spans="2:12" ht="15">
      <c r="B303" s="132">
        <f>B301+0.01</f>
        <v>8.109999999999998</v>
      </c>
      <c r="C303" s="94" t="s">
        <v>53</v>
      </c>
      <c r="D303" s="83" t="s">
        <v>5</v>
      </c>
      <c r="E303" s="93">
        <v>1.3</v>
      </c>
      <c r="F303" s="379" t="s">
        <v>107</v>
      </c>
      <c r="G303" s="380"/>
      <c r="H303" s="83" t="s">
        <v>29</v>
      </c>
      <c r="I303" s="93"/>
      <c r="J303" s="389"/>
      <c r="K303" s="94"/>
      <c r="L303" s="95"/>
    </row>
    <row r="304" spans="2:12" ht="15">
      <c r="B304" s="132"/>
      <c r="C304" s="94"/>
      <c r="D304" s="83"/>
      <c r="E304" s="93"/>
      <c r="F304" s="379" t="s">
        <v>208</v>
      </c>
      <c r="G304" s="380"/>
      <c r="H304" s="83" t="s">
        <v>29</v>
      </c>
      <c r="I304" s="93"/>
      <c r="J304" s="389"/>
      <c r="K304" s="94"/>
      <c r="L304" s="95"/>
    </row>
    <row r="305" spans="2:12" ht="15">
      <c r="B305" s="132"/>
      <c r="C305" s="94"/>
      <c r="D305" s="83"/>
      <c r="E305" s="93"/>
      <c r="F305" s="379" t="s">
        <v>137</v>
      </c>
      <c r="G305" s="380"/>
      <c r="H305" s="83" t="s">
        <v>29</v>
      </c>
      <c r="I305" s="93"/>
      <c r="J305" s="389"/>
      <c r="K305" s="94"/>
      <c r="L305" s="95"/>
    </row>
    <row r="306" spans="2:12" ht="15">
      <c r="B306" s="132"/>
      <c r="C306" s="92"/>
      <c r="D306" s="83"/>
      <c r="E306" s="93"/>
      <c r="F306" s="379" t="s">
        <v>114</v>
      </c>
      <c r="G306" s="380"/>
      <c r="H306" s="83" t="s">
        <v>29</v>
      </c>
      <c r="I306" s="93"/>
      <c r="J306" s="389"/>
      <c r="K306" s="94"/>
      <c r="L306" s="95"/>
    </row>
    <row r="307" spans="2:12" ht="15">
      <c r="B307" s="132"/>
      <c r="C307" s="92"/>
      <c r="D307" s="83"/>
      <c r="E307" s="93"/>
      <c r="F307" s="379" t="s">
        <v>57</v>
      </c>
      <c r="G307" s="380"/>
      <c r="H307" s="83" t="s">
        <v>29</v>
      </c>
      <c r="I307" s="93"/>
      <c r="J307" s="389"/>
      <c r="K307" s="94"/>
      <c r="L307" s="95"/>
    </row>
    <row r="308" spans="2:12" ht="15">
      <c r="B308" s="132"/>
      <c r="C308" s="92"/>
      <c r="D308" s="83"/>
      <c r="E308" s="93"/>
      <c r="F308" s="379" t="s">
        <v>108</v>
      </c>
      <c r="G308" s="380"/>
      <c r="H308" s="83" t="s">
        <v>29</v>
      </c>
      <c r="I308" s="93"/>
      <c r="J308" s="389"/>
      <c r="K308" s="94"/>
      <c r="L308" s="95"/>
    </row>
    <row r="309" spans="2:12" ht="15">
      <c r="B309" s="132"/>
      <c r="C309" s="92"/>
      <c r="D309" s="83"/>
      <c r="E309" s="93"/>
      <c r="F309" s="379" t="s">
        <v>112</v>
      </c>
      <c r="G309" s="380"/>
      <c r="H309" s="83" t="s">
        <v>29</v>
      </c>
      <c r="I309" s="93"/>
      <c r="J309" s="389"/>
      <c r="K309" s="94"/>
      <c r="L309" s="95"/>
    </row>
    <row r="310" spans="2:12" ht="15">
      <c r="B310" s="132"/>
      <c r="C310" s="92"/>
      <c r="D310" s="83"/>
      <c r="E310" s="93"/>
      <c r="F310" s="379" t="s">
        <v>82</v>
      </c>
      <c r="G310" s="380"/>
      <c r="H310" s="83" t="s">
        <v>29</v>
      </c>
      <c r="I310" s="93"/>
      <c r="J310" s="389"/>
      <c r="K310" s="203">
        <f>I301+I303+I307</f>
        <v>130</v>
      </c>
      <c r="L310" s="95"/>
    </row>
    <row r="311" spans="2:12" ht="15">
      <c r="B311" s="132"/>
      <c r="C311" s="92"/>
      <c r="D311" s="83"/>
      <c r="E311" s="93"/>
      <c r="F311" s="379" t="s">
        <v>95</v>
      </c>
      <c r="G311" s="380"/>
      <c r="H311" s="83" t="s">
        <v>29</v>
      </c>
      <c r="I311" s="93">
        <v>155</v>
      </c>
      <c r="J311" s="389"/>
      <c r="K311" s="94"/>
      <c r="L311" s="95"/>
    </row>
    <row r="312" spans="2:12" ht="15">
      <c r="B312" s="132"/>
      <c r="C312" s="92"/>
      <c r="D312" s="83"/>
      <c r="E312" s="93"/>
      <c r="F312" s="379" t="s">
        <v>58</v>
      </c>
      <c r="G312" s="380"/>
      <c r="H312" s="83" t="s">
        <v>29</v>
      </c>
      <c r="I312" s="93"/>
      <c r="J312" s="389"/>
      <c r="K312" s="94"/>
      <c r="L312" s="95"/>
    </row>
    <row r="313" spans="2:12" ht="15.75" thickBot="1">
      <c r="B313" s="151"/>
      <c r="C313" s="103"/>
      <c r="D313" s="98"/>
      <c r="E313" s="99"/>
      <c r="F313" s="374" t="s">
        <v>59</v>
      </c>
      <c r="G313" s="375"/>
      <c r="H313" s="98" t="s">
        <v>29</v>
      </c>
      <c r="I313" s="99"/>
      <c r="J313" s="389"/>
      <c r="K313" s="94"/>
      <c r="L313" s="95"/>
    </row>
    <row r="314" spans="2:12" ht="15" customHeight="1">
      <c r="B314" s="153">
        <f>B303+0.01</f>
        <v>8.119999999999997</v>
      </c>
      <c r="C314" s="152" t="s">
        <v>131</v>
      </c>
      <c r="D314" s="101" t="s">
        <v>6</v>
      </c>
      <c r="E314" s="102">
        <v>3</v>
      </c>
      <c r="F314" s="376" t="s">
        <v>113</v>
      </c>
      <c r="G314" s="376"/>
      <c r="H314" s="101" t="s">
        <v>29</v>
      </c>
      <c r="I314" s="102">
        <v>20</v>
      </c>
      <c r="J314" s="389"/>
      <c r="K314" s="94"/>
      <c r="L314" s="95"/>
    </row>
    <row r="315" spans="2:12" ht="15.75" customHeight="1">
      <c r="B315" s="138">
        <f>B314+0.01</f>
        <v>8.129999999999997</v>
      </c>
      <c r="C315" s="106" t="s">
        <v>130</v>
      </c>
      <c r="D315" s="101" t="s">
        <v>6</v>
      </c>
      <c r="E315" s="93"/>
      <c r="F315" s="377" t="s">
        <v>111</v>
      </c>
      <c r="G315" s="377"/>
      <c r="H315" s="83" t="s">
        <v>29</v>
      </c>
      <c r="I315" s="93"/>
      <c r="J315" s="389"/>
      <c r="K315" s="94"/>
      <c r="L315" s="95"/>
    </row>
    <row r="316" spans="2:12" ht="19.5" customHeight="1" thickBot="1">
      <c r="B316" s="137"/>
      <c r="C316" s="107"/>
      <c r="D316" s="98"/>
      <c r="E316" s="99"/>
      <c r="F316" s="378" t="s">
        <v>110</v>
      </c>
      <c r="G316" s="378"/>
      <c r="H316" s="98" t="s">
        <v>29</v>
      </c>
      <c r="I316" s="99"/>
      <c r="J316" s="389"/>
      <c r="K316" s="94"/>
      <c r="L316" s="95"/>
    </row>
    <row r="317" spans="2:12" ht="29.25" customHeight="1">
      <c r="B317" s="138">
        <f>B315+0.01</f>
        <v>8.139999999999997</v>
      </c>
      <c r="C317" s="100" t="s">
        <v>133</v>
      </c>
      <c r="D317" s="101" t="s">
        <v>8</v>
      </c>
      <c r="E317" s="102">
        <v>3</v>
      </c>
      <c r="F317" s="371"/>
      <c r="G317" s="372"/>
      <c r="H317" s="101"/>
      <c r="I317" s="102">
        <v>0</v>
      </c>
      <c r="J317" s="389"/>
      <c r="K317" s="94"/>
      <c r="L317" s="95"/>
    </row>
    <row r="318" spans="2:12" ht="27.75" customHeight="1">
      <c r="B318" s="132">
        <f aca="true" t="shared" si="15" ref="B318:B323">B317+0.01</f>
        <v>8.149999999999997</v>
      </c>
      <c r="C318" s="92" t="s">
        <v>132</v>
      </c>
      <c r="D318" s="83" t="s">
        <v>6</v>
      </c>
      <c r="E318" s="93"/>
      <c r="F318" s="371"/>
      <c r="G318" s="372"/>
      <c r="H318" s="83"/>
      <c r="I318" s="93"/>
      <c r="J318" s="389"/>
      <c r="K318" s="94"/>
      <c r="L318" s="95"/>
    </row>
    <row r="319" spans="2:12" ht="26.25" customHeight="1">
      <c r="B319" s="132">
        <f t="shared" si="15"/>
        <v>8.159999999999997</v>
      </c>
      <c r="C319" s="92" t="s">
        <v>117</v>
      </c>
      <c r="D319" s="83" t="s">
        <v>6</v>
      </c>
      <c r="E319" s="93"/>
      <c r="F319" s="373" t="s">
        <v>54</v>
      </c>
      <c r="G319" s="373"/>
      <c r="H319" s="83" t="s">
        <v>6</v>
      </c>
      <c r="I319" s="93">
        <v>0</v>
      </c>
      <c r="J319" s="389"/>
      <c r="K319" s="94"/>
      <c r="L319" s="95"/>
    </row>
    <row r="320" spans="2:12" ht="15">
      <c r="B320" s="132">
        <f t="shared" si="15"/>
        <v>8.169999999999996</v>
      </c>
      <c r="C320" s="92" t="s">
        <v>84</v>
      </c>
      <c r="D320" s="83" t="s">
        <v>6</v>
      </c>
      <c r="E320" s="93">
        <v>0</v>
      </c>
      <c r="F320" s="373" t="s">
        <v>127</v>
      </c>
      <c r="G320" s="373"/>
      <c r="H320" s="83" t="s">
        <v>6</v>
      </c>
      <c r="I320" s="93">
        <v>0</v>
      </c>
      <c r="J320" s="389"/>
      <c r="K320" s="94"/>
      <c r="L320" s="95"/>
    </row>
    <row r="321" spans="2:12" ht="18.75" customHeight="1">
      <c r="B321" s="132">
        <f t="shared" si="15"/>
        <v>8.179999999999996</v>
      </c>
      <c r="C321" s="92" t="s">
        <v>118</v>
      </c>
      <c r="D321" s="83" t="s">
        <v>29</v>
      </c>
      <c r="E321" s="93"/>
      <c r="F321" s="369" t="s">
        <v>7</v>
      </c>
      <c r="G321" s="370"/>
      <c r="H321" s="83" t="s">
        <v>29</v>
      </c>
      <c r="I321" s="93">
        <v>0</v>
      </c>
      <c r="J321" s="389"/>
      <c r="K321" s="94"/>
      <c r="L321" s="95"/>
    </row>
    <row r="322" spans="2:12" ht="15">
      <c r="B322" s="132">
        <f t="shared" si="15"/>
        <v>8.189999999999996</v>
      </c>
      <c r="C322" s="92" t="s">
        <v>119</v>
      </c>
      <c r="D322" s="83" t="s">
        <v>6</v>
      </c>
      <c r="E322" s="93">
        <v>0</v>
      </c>
      <c r="F322" s="369" t="s">
        <v>124</v>
      </c>
      <c r="G322" s="370"/>
      <c r="H322" s="83" t="s">
        <v>6</v>
      </c>
      <c r="I322" s="93">
        <v>0</v>
      </c>
      <c r="J322" s="389"/>
      <c r="K322" s="94"/>
      <c r="L322" s="95"/>
    </row>
    <row r="323" spans="2:12" ht="15">
      <c r="B323" s="132">
        <f t="shared" si="15"/>
        <v>8.199999999999996</v>
      </c>
      <c r="C323" s="92" t="s">
        <v>121</v>
      </c>
      <c r="D323" s="83" t="s">
        <v>6</v>
      </c>
      <c r="E323" s="93">
        <v>0</v>
      </c>
      <c r="F323" s="369" t="s">
        <v>125</v>
      </c>
      <c r="G323" s="370"/>
      <c r="H323" s="83" t="s">
        <v>6</v>
      </c>
      <c r="I323" s="93">
        <v>0</v>
      </c>
      <c r="J323" s="389"/>
      <c r="K323" s="94"/>
      <c r="L323" s="95"/>
    </row>
    <row r="324" spans="2:12" ht="15">
      <c r="B324" s="132"/>
      <c r="C324" s="92"/>
      <c r="D324" s="83"/>
      <c r="E324" s="93"/>
      <c r="F324" s="369" t="s">
        <v>126</v>
      </c>
      <c r="G324" s="370"/>
      <c r="H324" s="83" t="s">
        <v>6</v>
      </c>
      <c r="I324" s="93"/>
      <c r="J324" s="389"/>
      <c r="K324" s="94"/>
      <c r="L324" s="95"/>
    </row>
    <row r="325" spans="2:12" ht="15">
      <c r="B325" s="133">
        <f>B323+0.01</f>
        <v>8.209999999999996</v>
      </c>
      <c r="C325" s="92" t="s">
        <v>120</v>
      </c>
      <c r="D325" s="83" t="s">
        <v>6</v>
      </c>
      <c r="E325" s="93">
        <v>0</v>
      </c>
      <c r="F325" s="369" t="s">
        <v>83</v>
      </c>
      <c r="G325" s="370"/>
      <c r="H325" s="83" t="s">
        <v>6</v>
      </c>
      <c r="I325" s="93">
        <v>0</v>
      </c>
      <c r="J325" s="389"/>
      <c r="K325" s="94"/>
      <c r="L325" s="95"/>
    </row>
    <row r="326" spans="2:12" ht="15">
      <c r="B326" s="133"/>
      <c r="C326" s="92"/>
      <c r="D326" s="83"/>
      <c r="E326" s="93"/>
      <c r="F326" s="369" t="s">
        <v>109</v>
      </c>
      <c r="G326" s="370"/>
      <c r="H326" s="83" t="s">
        <v>6</v>
      </c>
      <c r="I326" s="93">
        <v>0</v>
      </c>
      <c r="J326" s="389"/>
      <c r="K326" s="94"/>
      <c r="L326" s="95"/>
    </row>
    <row r="327" spans="2:12" ht="15">
      <c r="B327" s="133"/>
      <c r="C327" s="92"/>
      <c r="D327" s="83"/>
      <c r="E327" s="93"/>
      <c r="F327" s="369" t="s">
        <v>100</v>
      </c>
      <c r="G327" s="370"/>
      <c r="H327" s="83" t="s">
        <v>6</v>
      </c>
      <c r="I327" s="93"/>
      <c r="J327" s="389"/>
      <c r="K327" s="94"/>
      <c r="L327" s="95"/>
    </row>
    <row r="328" spans="2:12" ht="18.75" customHeight="1">
      <c r="B328" s="133">
        <f>B325+0.01</f>
        <v>8.219999999999995</v>
      </c>
      <c r="C328" s="92" t="s">
        <v>41</v>
      </c>
      <c r="D328" s="83" t="s">
        <v>6</v>
      </c>
      <c r="E328" s="93">
        <v>0</v>
      </c>
      <c r="F328" s="369" t="s">
        <v>42</v>
      </c>
      <c r="G328" s="370"/>
      <c r="H328" s="83" t="s">
        <v>27</v>
      </c>
      <c r="I328" s="93">
        <v>0</v>
      </c>
      <c r="J328" s="389"/>
      <c r="K328" s="94"/>
      <c r="L328" s="95"/>
    </row>
    <row r="329" spans="2:12" ht="18.75" customHeight="1" thickBot="1">
      <c r="B329" s="134"/>
      <c r="C329" s="103"/>
      <c r="D329" s="98"/>
      <c r="E329" s="99"/>
      <c r="F329" s="359" t="s">
        <v>43</v>
      </c>
      <c r="G329" s="360"/>
      <c r="H329" s="98" t="s">
        <v>27</v>
      </c>
      <c r="I329" s="99">
        <v>0</v>
      </c>
      <c r="J329" s="389"/>
      <c r="K329" s="104"/>
      <c r="L329" s="108"/>
    </row>
    <row r="330" spans="2:12" ht="27.75" customHeight="1">
      <c r="B330" s="135">
        <f>B328+0.01</f>
        <v>8.229999999999995</v>
      </c>
      <c r="C330" s="105" t="s">
        <v>263</v>
      </c>
      <c r="D330" s="101" t="s">
        <v>6</v>
      </c>
      <c r="E330" s="144">
        <v>2</v>
      </c>
      <c r="F330" s="361" t="s">
        <v>94</v>
      </c>
      <c r="G330" s="362"/>
      <c r="H330" s="101" t="s">
        <v>29</v>
      </c>
      <c r="I330" s="102">
        <v>60</v>
      </c>
      <c r="J330" s="363" t="s">
        <v>87</v>
      </c>
      <c r="K330" s="364"/>
      <c r="L330" s="365"/>
    </row>
    <row r="331" spans="2:12" ht="27.75" customHeight="1" thickBot="1">
      <c r="B331" s="134"/>
      <c r="C331" s="107"/>
      <c r="D331" s="98"/>
      <c r="E331" s="145">
        <v>0</v>
      </c>
      <c r="F331" s="359" t="s">
        <v>97</v>
      </c>
      <c r="G331" s="360"/>
      <c r="H331" s="98" t="s">
        <v>29</v>
      </c>
      <c r="I331" s="99"/>
      <c r="J331" s="366"/>
      <c r="K331" s="367"/>
      <c r="L331" s="368"/>
    </row>
    <row r="332" spans="2:12" ht="17.25" customHeight="1">
      <c r="B332" s="131">
        <v>9</v>
      </c>
      <c r="C332" s="383" t="s">
        <v>250</v>
      </c>
      <c r="D332" s="384"/>
      <c r="E332" s="384"/>
      <c r="F332" s="384"/>
      <c r="G332" s="384"/>
      <c r="H332" s="384"/>
      <c r="I332" s="384"/>
      <c r="J332" s="384"/>
      <c r="K332" s="384"/>
      <c r="L332" s="385"/>
    </row>
    <row r="333" spans="2:12" ht="21" customHeight="1">
      <c r="B333" s="132">
        <f aca="true" t="shared" si="16" ref="B333:B342">B332+0.01</f>
        <v>9.01</v>
      </c>
      <c r="C333" s="88" t="s">
        <v>129</v>
      </c>
      <c r="D333" s="83" t="s">
        <v>134</v>
      </c>
      <c r="E333" s="93">
        <v>0</v>
      </c>
      <c r="F333" s="386"/>
      <c r="G333" s="387"/>
      <c r="H333" s="89"/>
      <c r="I333" s="147"/>
      <c r="J333" s="388" t="s">
        <v>168</v>
      </c>
      <c r="K333" s="90"/>
      <c r="L333" s="91"/>
    </row>
    <row r="334" spans="2:12" ht="28.5" customHeight="1">
      <c r="B334" s="132">
        <f t="shared" si="16"/>
        <v>9.02</v>
      </c>
      <c r="C334" s="92" t="s">
        <v>128</v>
      </c>
      <c r="D334" s="83" t="s">
        <v>6</v>
      </c>
      <c r="E334" s="93">
        <v>9</v>
      </c>
      <c r="F334" s="373" t="s">
        <v>16</v>
      </c>
      <c r="G334" s="373"/>
      <c r="H334" s="83" t="s">
        <v>6</v>
      </c>
      <c r="I334" s="93">
        <v>13</v>
      </c>
      <c r="J334" s="389"/>
      <c r="K334" s="94"/>
      <c r="L334" s="95"/>
    </row>
    <row r="335" spans="2:12" ht="27.75" customHeight="1">
      <c r="B335" s="132">
        <f t="shared" si="16"/>
        <v>9.03</v>
      </c>
      <c r="C335" s="92" t="s">
        <v>123</v>
      </c>
      <c r="D335" s="83" t="s">
        <v>6</v>
      </c>
      <c r="E335" s="93">
        <v>4</v>
      </c>
      <c r="F335" s="390"/>
      <c r="G335" s="391"/>
      <c r="H335" s="83"/>
      <c r="I335" s="93"/>
      <c r="J335" s="389"/>
      <c r="K335" s="94"/>
      <c r="L335" s="95"/>
    </row>
    <row r="336" spans="2:12" ht="16.5" customHeight="1">
      <c r="B336" s="132">
        <f t="shared" si="16"/>
        <v>9.04</v>
      </c>
      <c r="C336" s="92" t="s">
        <v>85</v>
      </c>
      <c r="D336" s="83" t="s">
        <v>6</v>
      </c>
      <c r="E336" s="93">
        <v>13</v>
      </c>
      <c r="F336" s="390"/>
      <c r="G336" s="391"/>
      <c r="H336" s="83"/>
      <c r="I336" s="93"/>
      <c r="J336" s="389"/>
      <c r="K336" s="94"/>
      <c r="L336" s="95"/>
    </row>
    <row r="337" spans="2:12" ht="20.25" customHeight="1">
      <c r="B337" s="132">
        <f t="shared" si="16"/>
        <v>9.049999999999999</v>
      </c>
      <c r="C337" s="92" t="s">
        <v>115</v>
      </c>
      <c r="D337" s="83" t="s">
        <v>6</v>
      </c>
      <c r="E337" s="93"/>
      <c r="F337" s="390"/>
      <c r="G337" s="391"/>
      <c r="H337" s="83"/>
      <c r="I337" s="93"/>
      <c r="J337" s="389"/>
      <c r="K337" s="94"/>
      <c r="L337" s="95"/>
    </row>
    <row r="338" spans="2:12" ht="15">
      <c r="B338" s="132">
        <f t="shared" si="16"/>
        <v>9.059999999999999</v>
      </c>
      <c r="C338" s="96" t="s">
        <v>122</v>
      </c>
      <c r="D338" s="83" t="s">
        <v>6</v>
      </c>
      <c r="E338" s="93"/>
      <c r="F338" s="94" t="s">
        <v>44</v>
      </c>
      <c r="G338" s="94"/>
      <c r="H338" s="83" t="s">
        <v>6</v>
      </c>
      <c r="I338" s="93">
        <v>4</v>
      </c>
      <c r="J338" s="389"/>
      <c r="K338" s="94"/>
      <c r="L338" s="95"/>
    </row>
    <row r="339" spans="2:12" ht="16.5" customHeight="1">
      <c r="B339" s="132">
        <f t="shared" si="16"/>
        <v>9.069999999999999</v>
      </c>
      <c r="C339" s="96" t="s">
        <v>135</v>
      </c>
      <c r="D339" s="83" t="s">
        <v>6</v>
      </c>
      <c r="E339" s="93">
        <v>3</v>
      </c>
      <c r="F339" s="392"/>
      <c r="G339" s="392"/>
      <c r="H339" s="83"/>
      <c r="I339" s="93"/>
      <c r="J339" s="389"/>
      <c r="K339" s="94"/>
      <c r="L339" s="95"/>
    </row>
    <row r="340" spans="2:12" ht="16.5" customHeight="1">
      <c r="B340" s="132">
        <f t="shared" si="16"/>
        <v>9.079999999999998</v>
      </c>
      <c r="C340" s="96" t="s">
        <v>136</v>
      </c>
      <c r="D340" s="83" t="s">
        <v>6</v>
      </c>
      <c r="E340" s="93">
        <v>1</v>
      </c>
      <c r="F340" s="390"/>
      <c r="G340" s="391"/>
      <c r="H340" s="83"/>
      <c r="I340" s="93"/>
      <c r="J340" s="389"/>
      <c r="K340" s="94"/>
      <c r="L340" s="95"/>
    </row>
    <row r="341" spans="2:12" ht="15.75" thickBot="1">
      <c r="B341" s="137">
        <f t="shared" si="16"/>
        <v>9.089999999999998</v>
      </c>
      <c r="C341" s="97" t="s">
        <v>86</v>
      </c>
      <c r="D341" s="98" t="s">
        <v>6</v>
      </c>
      <c r="E341" s="99"/>
      <c r="F341" s="393"/>
      <c r="G341" s="393"/>
      <c r="H341" s="98"/>
      <c r="I341" s="99"/>
      <c r="J341" s="389"/>
      <c r="K341" s="94"/>
      <c r="L341" s="95"/>
    </row>
    <row r="342" spans="2:12" ht="15">
      <c r="B342" s="138">
        <f t="shared" si="16"/>
        <v>9.099999999999998</v>
      </c>
      <c r="C342" s="100" t="s">
        <v>116</v>
      </c>
      <c r="D342" s="101" t="s">
        <v>5</v>
      </c>
      <c r="E342" s="102">
        <v>0.32</v>
      </c>
      <c r="F342" s="381" t="s">
        <v>71</v>
      </c>
      <c r="G342" s="382"/>
      <c r="H342" s="101" t="s">
        <v>29</v>
      </c>
      <c r="I342" s="102">
        <v>120</v>
      </c>
      <c r="J342" s="389"/>
      <c r="K342" s="94" t="s">
        <v>245</v>
      </c>
      <c r="L342" s="95">
        <v>287</v>
      </c>
    </row>
    <row r="343" spans="2:12" ht="15">
      <c r="B343" s="132"/>
      <c r="C343" s="92"/>
      <c r="D343" s="83"/>
      <c r="E343" s="93"/>
      <c r="F343" s="379" t="s">
        <v>56</v>
      </c>
      <c r="G343" s="380"/>
      <c r="H343" s="83" t="s">
        <v>29</v>
      </c>
      <c r="I343" s="93">
        <v>195</v>
      </c>
      <c r="J343" s="389"/>
      <c r="K343" s="94"/>
      <c r="L343" s="95"/>
    </row>
    <row r="344" spans="2:12" ht="15">
      <c r="B344" s="132">
        <f>B342+0.01</f>
        <v>9.109999999999998</v>
      </c>
      <c r="C344" s="94" t="s">
        <v>53</v>
      </c>
      <c r="D344" s="83" t="s">
        <v>5</v>
      </c>
      <c r="E344" s="93">
        <v>1.5</v>
      </c>
      <c r="F344" s="379" t="s">
        <v>107</v>
      </c>
      <c r="G344" s="380"/>
      <c r="H344" s="83" t="s">
        <v>29</v>
      </c>
      <c r="I344" s="93"/>
      <c r="J344" s="389"/>
      <c r="K344" s="94"/>
      <c r="L344" s="95"/>
    </row>
    <row r="345" spans="2:12" ht="15">
      <c r="B345" s="132"/>
      <c r="C345" s="94"/>
      <c r="D345" s="83"/>
      <c r="E345" s="93"/>
      <c r="F345" s="379" t="s">
        <v>208</v>
      </c>
      <c r="G345" s="380"/>
      <c r="H345" s="83" t="s">
        <v>29</v>
      </c>
      <c r="I345" s="93"/>
      <c r="J345" s="389"/>
      <c r="K345" s="94"/>
      <c r="L345" s="95"/>
    </row>
    <row r="346" spans="2:12" ht="15">
      <c r="B346" s="132"/>
      <c r="C346" s="94"/>
      <c r="D346" s="83"/>
      <c r="E346" s="93"/>
      <c r="F346" s="379" t="s">
        <v>137</v>
      </c>
      <c r="G346" s="380"/>
      <c r="H346" s="83" t="s">
        <v>29</v>
      </c>
      <c r="I346" s="93"/>
      <c r="J346" s="389"/>
      <c r="K346" s="94"/>
      <c r="L346" s="95"/>
    </row>
    <row r="347" spans="2:12" ht="15">
      <c r="B347" s="132"/>
      <c r="C347" s="92"/>
      <c r="D347" s="83"/>
      <c r="E347" s="93"/>
      <c r="F347" s="379" t="s">
        <v>114</v>
      </c>
      <c r="G347" s="380"/>
      <c r="H347" s="83" t="s">
        <v>29</v>
      </c>
      <c r="I347" s="93"/>
      <c r="J347" s="389"/>
      <c r="K347" s="94"/>
      <c r="L347" s="95"/>
    </row>
    <row r="348" spans="2:12" ht="15">
      <c r="B348" s="132"/>
      <c r="C348" s="92"/>
      <c r="D348" s="83"/>
      <c r="E348" s="93"/>
      <c r="F348" s="379" t="s">
        <v>57</v>
      </c>
      <c r="G348" s="380"/>
      <c r="H348" s="83" t="s">
        <v>29</v>
      </c>
      <c r="I348" s="93"/>
      <c r="J348" s="389"/>
      <c r="K348" s="94"/>
      <c r="L348" s="95"/>
    </row>
    <row r="349" spans="2:12" ht="15">
      <c r="B349" s="132"/>
      <c r="C349" s="92"/>
      <c r="D349" s="83"/>
      <c r="E349" s="93"/>
      <c r="F349" s="379" t="s">
        <v>108</v>
      </c>
      <c r="G349" s="380"/>
      <c r="H349" s="83" t="s">
        <v>29</v>
      </c>
      <c r="I349" s="93"/>
      <c r="J349" s="389"/>
      <c r="K349" s="94"/>
      <c r="L349" s="95"/>
    </row>
    <row r="350" spans="2:12" ht="15">
      <c r="B350" s="132"/>
      <c r="C350" s="92"/>
      <c r="D350" s="83"/>
      <c r="E350" s="93"/>
      <c r="F350" s="379" t="s">
        <v>112</v>
      </c>
      <c r="G350" s="380"/>
      <c r="H350" s="83" t="s">
        <v>29</v>
      </c>
      <c r="I350" s="93"/>
      <c r="J350" s="389"/>
      <c r="K350" s="94"/>
      <c r="L350" s="95"/>
    </row>
    <row r="351" spans="2:12" ht="15">
      <c r="B351" s="132"/>
      <c r="C351" s="92"/>
      <c r="D351" s="83"/>
      <c r="E351" s="93"/>
      <c r="F351" s="379" t="s">
        <v>82</v>
      </c>
      <c r="G351" s="380"/>
      <c r="H351" s="83" t="s">
        <v>29</v>
      </c>
      <c r="I351" s="93"/>
      <c r="J351" s="389"/>
      <c r="K351" s="203">
        <f>I342+I344+I348</f>
        <v>120</v>
      </c>
      <c r="L351" s="95"/>
    </row>
    <row r="352" spans="2:12" ht="15">
      <c r="B352" s="132"/>
      <c r="C352" s="92"/>
      <c r="D352" s="83"/>
      <c r="E352" s="93"/>
      <c r="F352" s="379" t="s">
        <v>95</v>
      </c>
      <c r="G352" s="380"/>
      <c r="H352" s="83" t="s">
        <v>29</v>
      </c>
      <c r="I352" s="93"/>
      <c r="J352" s="389"/>
      <c r="K352" s="94"/>
      <c r="L352" s="95"/>
    </row>
    <row r="353" spans="2:12" ht="15">
      <c r="B353" s="132"/>
      <c r="C353" s="92"/>
      <c r="D353" s="83"/>
      <c r="E353" s="93"/>
      <c r="F353" s="379" t="s">
        <v>58</v>
      </c>
      <c r="G353" s="380"/>
      <c r="H353" s="83" t="s">
        <v>29</v>
      </c>
      <c r="I353" s="93"/>
      <c r="J353" s="389"/>
      <c r="K353" s="94"/>
      <c r="L353" s="95"/>
    </row>
    <row r="354" spans="2:12" ht="15.75" thickBot="1">
      <c r="B354" s="151"/>
      <c r="C354" s="103"/>
      <c r="D354" s="98"/>
      <c r="E354" s="99"/>
      <c r="F354" s="374" t="s">
        <v>59</v>
      </c>
      <c r="G354" s="375"/>
      <c r="H354" s="98" t="s">
        <v>29</v>
      </c>
      <c r="I354" s="99">
        <v>0</v>
      </c>
      <c r="J354" s="389"/>
      <c r="K354" s="94"/>
      <c r="L354" s="95"/>
    </row>
    <row r="355" spans="2:12" ht="15" customHeight="1">
      <c r="B355" s="153">
        <f>B344+0.01</f>
        <v>9.119999999999997</v>
      </c>
      <c r="C355" s="152" t="s">
        <v>131</v>
      </c>
      <c r="D355" s="101" t="s">
        <v>6</v>
      </c>
      <c r="E355" s="102">
        <v>1</v>
      </c>
      <c r="F355" s="376" t="s">
        <v>113</v>
      </c>
      <c r="G355" s="376"/>
      <c r="H355" s="101" t="s">
        <v>29</v>
      </c>
      <c r="I355" s="102">
        <v>10</v>
      </c>
      <c r="J355" s="389"/>
      <c r="K355" s="94"/>
      <c r="L355" s="95"/>
    </row>
    <row r="356" spans="2:12" ht="15.75" customHeight="1">
      <c r="B356" s="138">
        <f>B355+0.01</f>
        <v>9.129999999999997</v>
      </c>
      <c r="C356" s="106" t="s">
        <v>130</v>
      </c>
      <c r="D356" s="83" t="s">
        <v>6</v>
      </c>
      <c r="E356" s="93">
        <v>0</v>
      </c>
      <c r="F356" s="377" t="s">
        <v>111</v>
      </c>
      <c r="G356" s="377"/>
      <c r="H356" s="83" t="s">
        <v>29</v>
      </c>
      <c r="I356" s="93">
        <v>0</v>
      </c>
      <c r="J356" s="389"/>
      <c r="K356" s="94"/>
      <c r="L356" s="95"/>
    </row>
    <row r="357" spans="2:12" ht="19.5" customHeight="1" thickBot="1">
      <c r="B357" s="137"/>
      <c r="C357" s="107"/>
      <c r="D357" s="98"/>
      <c r="E357" s="99"/>
      <c r="F357" s="378" t="s">
        <v>110</v>
      </c>
      <c r="G357" s="378"/>
      <c r="H357" s="98" t="s">
        <v>29</v>
      </c>
      <c r="I357" s="99">
        <v>0</v>
      </c>
      <c r="J357" s="389"/>
      <c r="K357" s="94"/>
      <c r="L357" s="95"/>
    </row>
    <row r="358" spans="2:12" ht="29.25" customHeight="1">
      <c r="B358" s="138">
        <f>B356+0.01</f>
        <v>9.139999999999997</v>
      </c>
      <c r="C358" s="100" t="s">
        <v>133</v>
      </c>
      <c r="D358" s="101" t="s">
        <v>8</v>
      </c>
      <c r="E358" s="102">
        <v>1</v>
      </c>
      <c r="F358" s="371"/>
      <c r="G358" s="372"/>
      <c r="H358" s="101"/>
      <c r="I358" s="102"/>
      <c r="J358" s="389"/>
      <c r="K358" s="94"/>
      <c r="L358" s="95"/>
    </row>
    <row r="359" spans="2:12" ht="27.75" customHeight="1">
      <c r="B359" s="132">
        <f aca="true" t="shared" si="17" ref="B359:B364">B358+0.01</f>
        <v>9.149999999999997</v>
      </c>
      <c r="C359" s="92" t="s">
        <v>132</v>
      </c>
      <c r="D359" s="83" t="s">
        <v>6</v>
      </c>
      <c r="E359" s="93"/>
      <c r="F359" s="371"/>
      <c r="G359" s="372"/>
      <c r="H359" s="83"/>
      <c r="I359" s="93"/>
      <c r="J359" s="389"/>
      <c r="K359" s="94"/>
      <c r="L359" s="95"/>
    </row>
    <row r="360" spans="2:12" ht="26.25" customHeight="1">
      <c r="B360" s="132">
        <f t="shared" si="17"/>
        <v>9.159999999999997</v>
      </c>
      <c r="C360" s="92" t="s">
        <v>117</v>
      </c>
      <c r="D360" s="83" t="s">
        <v>6</v>
      </c>
      <c r="E360" s="93"/>
      <c r="F360" s="373" t="s">
        <v>54</v>
      </c>
      <c r="G360" s="373"/>
      <c r="H360" s="83" t="s">
        <v>6</v>
      </c>
      <c r="I360" s="93"/>
      <c r="J360" s="389"/>
      <c r="K360" s="94"/>
      <c r="L360" s="95"/>
    </row>
    <row r="361" spans="2:12" ht="15">
      <c r="B361" s="132">
        <f t="shared" si="17"/>
        <v>9.169999999999996</v>
      </c>
      <c r="C361" s="92" t="s">
        <v>84</v>
      </c>
      <c r="D361" s="83" t="s">
        <v>6</v>
      </c>
      <c r="E361" s="93"/>
      <c r="F361" s="373" t="s">
        <v>127</v>
      </c>
      <c r="G361" s="373"/>
      <c r="H361" s="83" t="s">
        <v>6</v>
      </c>
      <c r="I361" s="93"/>
      <c r="J361" s="389"/>
      <c r="K361" s="94"/>
      <c r="L361" s="95"/>
    </row>
    <row r="362" spans="2:12" ht="18.75" customHeight="1">
      <c r="B362" s="132">
        <f t="shared" si="17"/>
        <v>9.179999999999996</v>
      </c>
      <c r="C362" s="92" t="s">
        <v>118</v>
      </c>
      <c r="D362" s="83" t="s">
        <v>29</v>
      </c>
      <c r="E362" s="93"/>
      <c r="F362" s="369" t="s">
        <v>7</v>
      </c>
      <c r="G362" s="370"/>
      <c r="H362" s="83" t="s">
        <v>29</v>
      </c>
      <c r="I362" s="93"/>
      <c r="J362" s="389"/>
      <c r="K362" s="94"/>
      <c r="L362" s="95"/>
    </row>
    <row r="363" spans="2:12" ht="15">
      <c r="B363" s="132">
        <f t="shared" si="17"/>
        <v>9.189999999999996</v>
      </c>
      <c r="C363" s="92" t="s">
        <v>119</v>
      </c>
      <c r="D363" s="83" t="s">
        <v>6</v>
      </c>
      <c r="E363" s="93"/>
      <c r="F363" s="369" t="s">
        <v>124</v>
      </c>
      <c r="G363" s="370"/>
      <c r="H363" s="83" t="s">
        <v>6</v>
      </c>
      <c r="I363" s="93"/>
      <c r="J363" s="389"/>
      <c r="K363" s="94"/>
      <c r="L363" s="95"/>
    </row>
    <row r="364" spans="2:12" ht="15">
      <c r="B364" s="132">
        <f t="shared" si="17"/>
        <v>9.199999999999996</v>
      </c>
      <c r="C364" s="92" t="s">
        <v>121</v>
      </c>
      <c r="D364" s="83" t="s">
        <v>6</v>
      </c>
      <c r="E364" s="93"/>
      <c r="F364" s="369" t="s">
        <v>125</v>
      </c>
      <c r="G364" s="370"/>
      <c r="H364" s="83" t="s">
        <v>6</v>
      </c>
      <c r="I364" s="93"/>
      <c r="J364" s="389"/>
      <c r="K364" s="94"/>
      <c r="L364" s="95"/>
    </row>
    <row r="365" spans="2:12" ht="15">
      <c r="B365" s="132"/>
      <c r="C365" s="92"/>
      <c r="D365" s="83"/>
      <c r="E365" s="93"/>
      <c r="F365" s="369" t="s">
        <v>126</v>
      </c>
      <c r="G365" s="370"/>
      <c r="H365" s="83" t="s">
        <v>6</v>
      </c>
      <c r="I365" s="93"/>
      <c r="J365" s="389"/>
      <c r="K365" s="94"/>
      <c r="L365" s="95"/>
    </row>
    <row r="366" spans="2:12" ht="15">
      <c r="B366" s="133">
        <f>B364+0.01</f>
        <v>9.209999999999996</v>
      </c>
      <c r="C366" s="92" t="s">
        <v>120</v>
      </c>
      <c r="D366" s="83" t="s">
        <v>6</v>
      </c>
      <c r="E366" s="93"/>
      <c r="F366" s="369" t="s">
        <v>83</v>
      </c>
      <c r="G366" s="370"/>
      <c r="H366" s="83" t="s">
        <v>6</v>
      </c>
      <c r="I366" s="93"/>
      <c r="J366" s="389"/>
      <c r="K366" s="94"/>
      <c r="L366" s="95"/>
    </row>
    <row r="367" spans="2:12" ht="15">
      <c r="B367" s="133"/>
      <c r="C367" s="92"/>
      <c r="D367" s="83"/>
      <c r="E367" s="93"/>
      <c r="F367" s="369" t="s">
        <v>109</v>
      </c>
      <c r="G367" s="370"/>
      <c r="H367" s="83" t="s">
        <v>6</v>
      </c>
      <c r="I367" s="93"/>
      <c r="J367" s="389"/>
      <c r="K367" s="94"/>
      <c r="L367" s="95"/>
    </row>
    <row r="368" spans="2:12" ht="15">
      <c r="B368" s="133"/>
      <c r="C368" s="92"/>
      <c r="D368" s="83"/>
      <c r="E368" s="93"/>
      <c r="F368" s="369" t="s">
        <v>100</v>
      </c>
      <c r="G368" s="370"/>
      <c r="H368" s="83" t="s">
        <v>6</v>
      </c>
      <c r="I368" s="93"/>
      <c r="J368" s="389"/>
      <c r="K368" s="94"/>
      <c r="L368" s="95"/>
    </row>
    <row r="369" spans="2:12" ht="18.75" customHeight="1">
      <c r="B369" s="133">
        <f>B366+0.01</f>
        <v>9.219999999999995</v>
      </c>
      <c r="C369" s="92" t="s">
        <v>41</v>
      </c>
      <c r="D369" s="83" t="s">
        <v>6</v>
      </c>
      <c r="E369" s="93"/>
      <c r="F369" s="369" t="s">
        <v>42</v>
      </c>
      <c r="G369" s="370"/>
      <c r="H369" s="83" t="s">
        <v>27</v>
      </c>
      <c r="I369" s="93">
        <f>E369*2.2</f>
        <v>0</v>
      </c>
      <c r="J369" s="389"/>
      <c r="K369" s="94"/>
      <c r="L369" s="95"/>
    </row>
    <row r="370" spans="2:12" ht="18.75" customHeight="1" thickBot="1">
      <c r="B370" s="134"/>
      <c r="C370" s="103"/>
      <c r="D370" s="98"/>
      <c r="E370" s="99"/>
      <c r="F370" s="359" t="s">
        <v>43</v>
      </c>
      <c r="G370" s="360"/>
      <c r="H370" s="98" t="s">
        <v>27</v>
      </c>
      <c r="I370" s="99">
        <f>E369*2.5*2.73</f>
        <v>0</v>
      </c>
      <c r="J370" s="389"/>
      <c r="K370" s="104"/>
      <c r="L370" s="108"/>
    </row>
    <row r="371" spans="2:12" ht="27.75" customHeight="1">
      <c r="B371" s="135">
        <f>B369+0.01</f>
        <v>9.229999999999995</v>
      </c>
      <c r="C371" s="105" t="s">
        <v>209</v>
      </c>
      <c r="D371" s="101" t="s">
        <v>6</v>
      </c>
      <c r="E371" s="144">
        <v>2</v>
      </c>
      <c r="F371" s="361" t="s">
        <v>94</v>
      </c>
      <c r="G371" s="362"/>
      <c r="H371" s="101" t="s">
        <v>29</v>
      </c>
      <c r="I371" s="102">
        <v>60</v>
      </c>
      <c r="J371" s="363" t="s">
        <v>87</v>
      </c>
      <c r="K371" s="364"/>
      <c r="L371" s="365"/>
    </row>
    <row r="372" spans="2:12" ht="27.75" customHeight="1" thickBot="1">
      <c r="B372" s="134"/>
      <c r="C372" s="107"/>
      <c r="D372" s="98"/>
      <c r="E372" s="145">
        <v>0</v>
      </c>
      <c r="F372" s="359" t="s">
        <v>97</v>
      </c>
      <c r="G372" s="360"/>
      <c r="H372" s="98" t="s">
        <v>29</v>
      </c>
      <c r="I372" s="99"/>
      <c r="J372" s="366"/>
      <c r="K372" s="367"/>
      <c r="L372" s="368"/>
    </row>
    <row r="373" spans="2:12" ht="17.25" customHeight="1">
      <c r="B373" s="131">
        <v>10</v>
      </c>
      <c r="C373" s="383" t="s">
        <v>251</v>
      </c>
      <c r="D373" s="384"/>
      <c r="E373" s="384"/>
      <c r="F373" s="384"/>
      <c r="G373" s="384"/>
      <c r="H373" s="384"/>
      <c r="I373" s="384"/>
      <c r="J373" s="384"/>
      <c r="K373" s="384"/>
      <c r="L373" s="385"/>
    </row>
    <row r="374" spans="2:12" ht="21" customHeight="1">
      <c r="B374" s="132">
        <f aca="true" t="shared" si="18" ref="B374:B383">B373+0.01</f>
        <v>10.01</v>
      </c>
      <c r="C374" s="88" t="s">
        <v>129</v>
      </c>
      <c r="D374" s="83" t="s">
        <v>134</v>
      </c>
      <c r="E374" s="93"/>
      <c r="F374" s="386"/>
      <c r="G374" s="387"/>
      <c r="H374" s="89"/>
      <c r="I374" s="147"/>
      <c r="J374" s="388" t="s">
        <v>168</v>
      </c>
      <c r="K374" s="90"/>
      <c r="L374" s="91"/>
    </row>
    <row r="375" spans="2:12" ht="28.5" customHeight="1">
      <c r="B375" s="132">
        <f t="shared" si="18"/>
        <v>10.02</v>
      </c>
      <c r="C375" s="92" t="s">
        <v>128</v>
      </c>
      <c r="D375" s="83" t="s">
        <v>6</v>
      </c>
      <c r="E375" s="93">
        <v>21</v>
      </c>
      <c r="F375" s="373" t="s">
        <v>16</v>
      </c>
      <c r="G375" s="373"/>
      <c r="H375" s="83" t="s">
        <v>6</v>
      </c>
      <c r="I375" s="93">
        <v>36</v>
      </c>
      <c r="J375" s="389"/>
      <c r="K375" s="94"/>
      <c r="L375" s="95"/>
    </row>
    <row r="376" spans="2:12" ht="27.75" customHeight="1">
      <c r="B376" s="132">
        <f t="shared" si="18"/>
        <v>10.03</v>
      </c>
      <c r="C376" s="92" t="s">
        <v>123</v>
      </c>
      <c r="D376" s="83" t="s">
        <v>6</v>
      </c>
      <c r="E376" s="93">
        <v>15</v>
      </c>
      <c r="F376" s="390"/>
      <c r="G376" s="391"/>
      <c r="H376" s="83"/>
      <c r="I376" s="93"/>
      <c r="J376" s="389"/>
      <c r="K376" s="94"/>
      <c r="L376" s="95"/>
    </row>
    <row r="377" spans="2:12" ht="16.5" customHeight="1">
      <c r="B377" s="132">
        <f t="shared" si="18"/>
        <v>10.04</v>
      </c>
      <c r="C377" s="92" t="s">
        <v>85</v>
      </c>
      <c r="D377" s="83" t="s">
        <v>6</v>
      </c>
      <c r="E377" s="93"/>
      <c r="F377" s="390"/>
      <c r="G377" s="391"/>
      <c r="H377" s="83"/>
      <c r="I377" s="93"/>
      <c r="J377" s="389"/>
      <c r="K377" s="94"/>
      <c r="L377" s="95"/>
    </row>
    <row r="378" spans="2:12" ht="20.25" customHeight="1">
      <c r="B378" s="132">
        <f t="shared" si="18"/>
        <v>10.049999999999999</v>
      </c>
      <c r="C378" s="92" t="s">
        <v>115</v>
      </c>
      <c r="D378" s="83" t="s">
        <v>6</v>
      </c>
      <c r="E378" s="93">
        <v>36</v>
      </c>
      <c r="F378" s="390"/>
      <c r="G378" s="391"/>
      <c r="H378" s="83"/>
      <c r="I378" s="93"/>
      <c r="J378" s="389"/>
      <c r="K378" s="94"/>
      <c r="L378" s="95"/>
    </row>
    <row r="379" spans="2:12" ht="15">
      <c r="B379" s="132">
        <f t="shared" si="18"/>
        <v>10.059999999999999</v>
      </c>
      <c r="C379" s="96" t="s">
        <v>122</v>
      </c>
      <c r="D379" s="83" t="s">
        <v>6</v>
      </c>
      <c r="E379" s="93"/>
      <c r="F379" s="94" t="s">
        <v>44</v>
      </c>
      <c r="G379" s="94"/>
      <c r="H379" s="83" t="s">
        <v>6</v>
      </c>
      <c r="I379" s="93">
        <v>15</v>
      </c>
      <c r="J379" s="389"/>
      <c r="K379" s="94"/>
      <c r="L379" s="95"/>
    </row>
    <row r="380" spans="2:12" ht="16.5" customHeight="1">
      <c r="B380" s="132">
        <f t="shared" si="18"/>
        <v>10.069999999999999</v>
      </c>
      <c r="C380" s="96" t="s">
        <v>135</v>
      </c>
      <c r="D380" s="83" t="s">
        <v>6</v>
      </c>
      <c r="E380" s="93"/>
      <c r="F380" s="392"/>
      <c r="G380" s="392"/>
      <c r="H380" s="83"/>
      <c r="I380" s="93"/>
      <c r="J380" s="389"/>
      <c r="K380" s="94"/>
      <c r="L380" s="95"/>
    </row>
    <row r="381" spans="2:12" ht="16.5" customHeight="1">
      <c r="B381" s="132">
        <f t="shared" si="18"/>
        <v>10.079999999999998</v>
      </c>
      <c r="C381" s="96" t="s">
        <v>136</v>
      </c>
      <c r="D381" s="83" t="s">
        <v>6</v>
      </c>
      <c r="E381" s="93"/>
      <c r="F381" s="390"/>
      <c r="G381" s="391"/>
      <c r="H381" s="83"/>
      <c r="I381" s="93"/>
      <c r="J381" s="389"/>
      <c r="K381" s="94"/>
      <c r="L381" s="95"/>
    </row>
    <row r="382" spans="2:12" ht="15.75" thickBot="1">
      <c r="B382" s="137">
        <f t="shared" si="18"/>
        <v>10.089999999999998</v>
      </c>
      <c r="C382" s="97" t="s">
        <v>86</v>
      </c>
      <c r="D382" s="98" t="s">
        <v>6</v>
      </c>
      <c r="E382" s="99"/>
      <c r="F382" s="393"/>
      <c r="G382" s="393"/>
      <c r="H382" s="98"/>
      <c r="I382" s="99"/>
      <c r="J382" s="389"/>
      <c r="K382" s="94"/>
      <c r="L382" s="95"/>
    </row>
    <row r="383" spans="2:12" ht="15">
      <c r="B383" s="138">
        <f t="shared" si="18"/>
        <v>10.099999999999998</v>
      </c>
      <c r="C383" s="100" t="s">
        <v>116</v>
      </c>
      <c r="D383" s="101" t="s">
        <v>5</v>
      </c>
      <c r="E383" s="102"/>
      <c r="F383" s="381" t="s">
        <v>71</v>
      </c>
      <c r="G383" s="382"/>
      <c r="H383" s="101" t="s">
        <v>29</v>
      </c>
      <c r="I383" s="102"/>
      <c r="J383" s="389"/>
      <c r="K383" s="94"/>
      <c r="L383" s="95"/>
    </row>
    <row r="384" spans="2:12" ht="15">
      <c r="B384" s="132"/>
      <c r="C384" s="92"/>
      <c r="D384" s="83"/>
      <c r="E384" s="93"/>
      <c r="F384" s="379" t="s">
        <v>56</v>
      </c>
      <c r="G384" s="380"/>
      <c r="H384" s="83" t="s">
        <v>29</v>
      </c>
      <c r="I384" s="93"/>
      <c r="J384" s="389"/>
      <c r="K384" s="94"/>
      <c r="L384" s="95"/>
    </row>
    <row r="385" spans="2:12" ht="15">
      <c r="B385" s="132">
        <f>B383+0.01</f>
        <v>10.109999999999998</v>
      </c>
      <c r="C385" s="94" t="s">
        <v>53</v>
      </c>
      <c r="D385" s="83" t="s">
        <v>5</v>
      </c>
      <c r="E385" s="93"/>
      <c r="F385" s="379" t="s">
        <v>107</v>
      </c>
      <c r="G385" s="380"/>
      <c r="H385" s="83" t="s">
        <v>29</v>
      </c>
      <c r="I385" s="93"/>
      <c r="J385" s="389"/>
      <c r="K385" s="94"/>
      <c r="L385" s="95"/>
    </row>
    <row r="386" spans="2:12" ht="15">
      <c r="B386" s="132"/>
      <c r="C386" s="94"/>
      <c r="D386" s="83"/>
      <c r="E386" s="93"/>
      <c r="F386" s="379" t="s">
        <v>208</v>
      </c>
      <c r="G386" s="380"/>
      <c r="H386" s="83" t="s">
        <v>29</v>
      </c>
      <c r="I386" s="93"/>
      <c r="J386" s="389"/>
      <c r="K386" s="94"/>
      <c r="L386" s="95"/>
    </row>
    <row r="387" spans="2:12" ht="15">
      <c r="B387" s="132"/>
      <c r="C387" s="94"/>
      <c r="D387" s="83"/>
      <c r="E387" s="93"/>
      <c r="F387" s="379" t="s">
        <v>137</v>
      </c>
      <c r="G387" s="380"/>
      <c r="H387" s="83" t="s">
        <v>29</v>
      </c>
      <c r="I387" s="93"/>
      <c r="J387" s="389"/>
      <c r="K387" s="94"/>
      <c r="L387" s="95"/>
    </row>
    <row r="388" spans="2:12" ht="15">
      <c r="B388" s="132"/>
      <c r="C388" s="92"/>
      <c r="D388" s="83"/>
      <c r="E388" s="93"/>
      <c r="F388" s="379" t="s">
        <v>114</v>
      </c>
      <c r="G388" s="380"/>
      <c r="H388" s="83" t="s">
        <v>29</v>
      </c>
      <c r="I388" s="93"/>
      <c r="J388" s="389"/>
      <c r="K388" s="94"/>
      <c r="L388" s="95"/>
    </row>
    <row r="389" spans="2:12" ht="15">
      <c r="B389" s="132"/>
      <c r="C389" s="92"/>
      <c r="D389" s="83"/>
      <c r="E389" s="93"/>
      <c r="F389" s="379" t="s">
        <v>57</v>
      </c>
      <c r="G389" s="380"/>
      <c r="H389" s="83" t="s">
        <v>29</v>
      </c>
      <c r="I389" s="93"/>
      <c r="J389" s="389"/>
      <c r="K389" s="94"/>
      <c r="L389" s="95"/>
    </row>
    <row r="390" spans="2:12" ht="15">
      <c r="B390" s="132"/>
      <c r="C390" s="92"/>
      <c r="D390" s="83"/>
      <c r="E390" s="93"/>
      <c r="F390" s="379" t="s">
        <v>108</v>
      </c>
      <c r="G390" s="380"/>
      <c r="H390" s="83" t="s">
        <v>29</v>
      </c>
      <c r="I390" s="93"/>
      <c r="J390" s="389"/>
      <c r="K390" s="94"/>
      <c r="L390" s="95"/>
    </row>
    <row r="391" spans="2:12" ht="15">
      <c r="B391" s="132"/>
      <c r="C391" s="92"/>
      <c r="D391" s="83"/>
      <c r="E391" s="93"/>
      <c r="F391" s="379" t="s">
        <v>112</v>
      </c>
      <c r="G391" s="380"/>
      <c r="H391" s="83" t="s">
        <v>29</v>
      </c>
      <c r="I391" s="93"/>
      <c r="J391" s="389"/>
      <c r="K391" s="94"/>
      <c r="L391" s="95"/>
    </row>
    <row r="392" spans="2:12" ht="15">
      <c r="B392" s="132"/>
      <c r="C392" s="92"/>
      <c r="D392" s="83"/>
      <c r="E392" s="93"/>
      <c r="F392" s="379" t="s">
        <v>82</v>
      </c>
      <c r="G392" s="380"/>
      <c r="H392" s="83" t="s">
        <v>29</v>
      </c>
      <c r="I392" s="93"/>
      <c r="J392" s="389"/>
      <c r="K392" s="203">
        <f>I383+I385+I389</f>
        <v>0</v>
      </c>
      <c r="L392" s="95"/>
    </row>
    <row r="393" spans="2:12" ht="15">
      <c r="B393" s="132"/>
      <c r="C393" s="92"/>
      <c r="D393" s="83"/>
      <c r="E393" s="93"/>
      <c r="F393" s="379" t="s">
        <v>95</v>
      </c>
      <c r="G393" s="380"/>
      <c r="H393" s="83" t="s">
        <v>29</v>
      </c>
      <c r="I393" s="93"/>
      <c r="J393" s="389"/>
      <c r="K393" s="94"/>
      <c r="L393" s="95"/>
    </row>
    <row r="394" spans="2:12" ht="15">
      <c r="B394" s="132"/>
      <c r="C394" s="92"/>
      <c r="D394" s="83"/>
      <c r="E394" s="93"/>
      <c r="F394" s="379" t="s">
        <v>58</v>
      </c>
      <c r="G394" s="380"/>
      <c r="H394" s="83" t="s">
        <v>29</v>
      </c>
      <c r="I394" s="93"/>
      <c r="J394" s="389"/>
      <c r="K394" s="94"/>
      <c r="L394" s="95"/>
    </row>
    <row r="395" spans="2:12" ht="15.75" thickBot="1">
      <c r="B395" s="151"/>
      <c r="C395" s="103"/>
      <c r="D395" s="98"/>
      <c r="E395" s="99"/>
      <c r="F395" s="374" t="s">
        <v>59</v>
      </c>
      <c r="G395" s="375"/>
      <c r="H395" s="98" t="s">
        <v>29</v>
      </c>
      <c r="I395" s="99"/>
      <c r="J395" s="389"/>
      <c r="K395" s="94"/>
      <c r="L395" s="95"/>
    </row>
    <row r="396" spans="2:12" ht="15" customHeight="1">
      <c r="B396" s="153">
        <f>B385+0.01</f>
        <v>10.119999999999997</v>
      </c>
      <c r="C396" s="152" t="s">
        <v>131</v>
      </c>
      <c r="D396" s="101" t="s">
        <v>6</v>
      </c>
      <c r="E396" s="102"/>
      <c r="F396" s="376" t="s">
        <v>113</v>
      </c>
      <c r="G396" s="376"/>
      <c r="H396" s="101" t="s">
        <v>29</v>
      </c>
      <c r="I396" s="102"/>
      <c r="J396" s="389"/>
      <c r="K396" s="94"/>
      <c r="L396" s="95"/>
    </row>
    <row r="397" spans="2:12" ht="15.75" customHeight="1">
      <c r="B397" s="138">
        <f>B396+0.01</f>
        <v>10.129999999999997</v>
      </c>
      <c r="C397" s="106" t="s">
        <v>130</v>
      </c>
      <c r="D397" s="83"/>
      <c r="E397" s="93"/>
      <c r="F397" s="377" t="s">
        <v>111</v>
      </c>
      <c r="G397" s="377"/>
      <c r="H397" s="83" t="s">
        <v>29</v>
      </c>
      <c r="I397" s="93"/>
      <c r="J397" s="389"/>
      <c r="K397" s="94"/>
      <c r="L397" s="95"/>
    </row>
    <row r="398" spans="2:12" ht="19.5" customHeight="1" thickBot="1">
      <c r="B398" s="137"/>
      <c r="C398" s="107"/>
      <c r="D398" s="98"/>
      <c r="E398" s="99"/>
      <c r="F398" s="378" t="s">
        <v>110</v>
      </c>
      <c r="G398" s="378"/>
      <c r="H398" s="98" t="s">
        <v>29</v>
      </c>
      <c r="I398" s="99"/>
      <c r="J398" s="389"/>
      <c r="K398" s="94"/>
      <c r="L398" s="95"/>
    </row>
    <row r="399" spans="2:12" ht="29.25" customHeight="1">
      <c r="B399" s="138">
        <f>B397+0.01</f>
        <v>10.139999999999997</v>
      </c>
      <c r="C399" s="100" t="s">
        <v>133</v>
      </c>
      <c r="D399" s="101" t="s">
        <v>8</v>
      </c>
      <c r="E399" s="102"/>
      <c r="F399" s="371"/>
      <c r="G399" s="372"/>
      <c r="H399" s="101"/>
      <c r="I399" s="102"/>
      <c r="J399" s="389"/>
      <c r="K399" s="94"/>
      <c r="L399" s="95"/>
    </row>
    <row r="400" spans="2:12" ht="27.75" customHeight="1">
      <c r="B400" s="132">
        <f aca="true" t="shared" si="19" ref="B400:B405">B399+0.01</f>
        <v>10.149999999999997</v>
      </c>
      <c r="C400" s="92" t="s">
        <v>132</v>
      </c>
      <c r="D400" s="83" t="s">
        <v>6</v>
      </c>
      <c r="E400" s="93"/>
      <c r="F400" s="371"/>
      <c r="G400" s="372"/>
      <c r="H400" s="83"/>
      <c r="I400" s="93"/>
      <c r="J400" s="389"/>
      <c r="K400" s="94"/>
      <c r="L400" s="95"/>
    </row>
    <row r="401" spans="2:12" ht="26.25" customHeight="1">
      <c r="B401" s="132">
        <f t="shared" si="19"/>
        <v>10.159999999999997</v>
      </c>
      <c r="C401" s="92" t="s">
        <v>117</v>
      </c>
      <c r="D401" s="83" t="s">
        <v>6</v>
      </c>
      <c r="E401" s="93"/>
      <c r="F401" s="373" t="s">
        <v>54</v>
      </c>
      <c r="G401" s="373"/>
      <c r="H401" s="83" t="s">
        <v>6</v>
      </c>
      <c r="I401" s="93"/>
      <c r="J401" s="389"/>
      <c r="K401" s="94"/>
      <c r="L401" s="95"/>
    </row>
    <row r="402" spans="2:12" ht="15">
      <c r="B402" s="132">
        <f t="shared" si="19"/>
        <v>10.169999999999996</v>
      </c>
      <c r="C402" s="92" t="s">
        <v>84</v>
      </c>
      <c r="D402" s="83" t="s">
        <v>6</v>
      </c>
      <c r="E402" s="93"/>
      <c r="F402" s="373" t="s">
        <v>127</v>
      </c>
      <c r="G402" s="373"/>
      <c r="H402" s="83" t="s">
        <v>6</v>
      </c>
      <c r="I402" s="93"/>
      <c r="J402" s="389"/>
      <c r="K402" s="94"/>
      <c r="L402" s="95"/>
    </row>
    <row r="403" spans="2:12" ht="18.75" customHeight="1">
      <c r="B403" s="132">
        <f t="shared" si="19"/>
        <v>10.179999999999996</v>
      </c>
      <c r="C403" s="92" t="s">
        <v>118</v>
      </c>
      <c r="D403" s="83" t="s">
        <v>29</v>
      </c>
      <c r="E403" s="93"/>
      <c r="F403" s="369" t="s">
        <v>7</v>
      </c>
      <c r="G403" s="370"/>
      <c r="H403" s="83" t="s">
        <v>29</v>
      </c>
      <c r="I403" s="93"/>
      <c r="J403" s="389"/>
      <c r="K403" s="94"/>
      <c r="L403" s="95"/>
    </row>
    <row r="404" spans="2:12" ht="15">
      <c r="B404" s="132">
        <f t="shared" si="19"/>
        <v>10.189999999999996</v>
      </c>
      <c r="C404" s="92" t="s">
        <v>119</v>
      </c>
      <c r="D404" s="83" t="s">
        <v>6</v>
      </c>
      <c r="E404" s="93"/>
      <c r="F404" s="369" t="s">
        <v>124</v>
      </c>
      <c r="G404" s="370"/>
      <c r="H404" s="83" t="s">
        <v>6</v>
      </c>
      <c r="I404" s="93"/>
      <c r="J404" s="389"/>
      <c r="K404" s="94"/>
      <c r="L404" s="95"/>
    </row>
    <row r="405" spans="2:12" ht="15">
      <c r="B405" s="132">
        <f t="shared" si="19"/>
        <v>10.199999999999996</v>
      </c>
      <c r="C405" s="92" t="s">
        <v>121</v>
      </c>
      <c r="D405" s="83" t="s">
        <v>6</v>
      </c>
      <c r="E405" s="93"/>
      <c r="F405" s="369" t="s">
        <v>125</v>
      </c>
      <c r="G405" s="370"/>
      <c r="H405" s="83" t="s">
        <v>6</v>
      </c>
      <c r="I405" s="93"/>
      <c r="J405" s="389"/>
      <c r="K405" s="94"/>
      <c r="L405" s="95"/>
    </row>
    <row r="406" spans="2:12" ht="15">
      <c r="B406" s="132"/>
      <c r="C406" s="92"/>
      <c r="D406" s="83"/>
      <c r="E406" s="93"/>
      <c r="F406" s="369" t="s">
        <v>126</v>
      </c>
      <c r="G406" s="370"/>
      <c r="H406" s="83" t="s">
        <v>6</v>
      </c>
      <c r="I406" s="93"/>
      <c r="J406" s="389"/>
      <c r="K406" s="94"/>
      <c r="L406" s="95"/>
    </row>
    <row r="407" spans="2:12" ht="15">
      <c r="B407" s="133">
        <f>B405+0.01</f>
        <v>10.209999999999996</v>
      </c>
      <c r="C407" s="92" t="s">
        <v>120</v>
      </c>
      <c r="D407" s="83" t="s">
        <v>6</v>
      </c>
      <c r="E407" s="93"/>
      <c r="F407" s="369" t="s">
        <v>83</v>
      </c>
      <c r="G407" s="370"/>
      <c r="H407" s="83" t="s">
        <v>6</v>
      </c>
      <c r="I407" s="93"/>
      <c r="J407" s="389"/>
      <c r="K407" s="94"/>
      <c r="L407" s="95"/>
    </row>
    <row r="408" spans="2:12" ht="15">
      <c r="B408" s="133"/>
      <c r="C408" s="92"/>
      <c r="D408" s="83"/>
      <c r="E408" s="93"/>
      <c r="F408" s="369" t="s">
        <v>109</v>
      </c>
      <c r="G408" s="370"/>
      <c r="H408" s="83" t="s">
        <v>6</v>
      </c>
      <c r="I408" s="93"/>
      <c r="J408" s="389"/>
      <c r="K408" s="94"/>
      <c r="L408" s="95"/>
    </row>
    <row r="409" spans="2:12" ht="15">
      <c r="B409" s="133"/>
      <c r="C409" s="92"/>
      <c r="D409" s="83"/>
      <c r="E409" s="93"/>
      <c r="F409" s="369" t="s">
        <v>100</v>
      </c>
      <c r="G409" s="370"/>
      <c r="H409" s="83" t="s">
        <v>6</v>
      </c>
      <c r="I409" s="93"/>
      <c r="J409" s="389"/>
      <c r="K409" s="94"/>
      <c r="L409" s="95"/>
    </row>
    <row r="410" spans="2:12" ht="18.75" customHeight="1">
      <c r="B410" s="133">
        <f>B407+0.01</f>
        <v>10.219999999999995</v>
      </c>
      <c r="C410" s="92" t="s">
        <v>41</v>
      </c>
      <c r="D410" s="83" t="s">
        <v>6</v>
      </c>
      <c r="E410" s="93"/>
      <c r="F410" s="369" t="s">
        <v>42</v>
      </c>
      <c r="G410" s="370"/>
      <c r="H410" s="83" t="s">
        <v>27</v>
      </c>
      <c r="I410" s="93">
        <f>E410*2.2</f>
        <v>0</v>
      </c>
      <c r="J410" s="389"/>
      <c r="K410" s="94"/>
      <c r="L410" s="95"/>
    </row>
    <row r="411" spans="2:12" ht="18.75" customHeight="1" thickBot="1">
      <c r="B411" s="134"/>
      <c r="C411" s="103"/>
      <c r="D411" s="98"/>
      <c r="E411" s="99"/>
      <c r="F411" s="359" t="s">
        <v>43</v>
      </c>
      <c r="G411" s="360"/>
      <c r="H411" s="98" t="s">
        <v>27</v>
      </c>
      <c r="I411" s="99">
        <f>E410*2.5*2.73</f>
        <v>0</v>
      </c>
      <c r="J411" s="389"/>
      <c r="K411" s="104"/>
      <c r="L411" s="108"/>
    </row>
    <row r="412" spans="2:12" ht="27.75" customHeight="1">
      <c r="B412" s="135">
        <f>B410+0.01</f>
        <v>10.229999999999995</v>
      </c>
      <c r="C412" s="105" t="s">
        <v>209</v>
      </c>
      <c r="D412" s="101" t="s">
        <v>6</v>
      </c>
      <c r="E412" s="144">
        <v>0</v>
      </c>
      <c r="F412" s="361" t="s">
        <v>94</v>
      </c>
      <c r="G412" s="362"/>
      <c r="H412" s="101" t="s">
        <v>29</v>
      </c>
      <c r="I412" s="102">
        <v>0</v>
      </c>
      <c r="J412" s="363" t="s">
        <v>87</v>
      </c>
      <c r="K412" s="364"/>
      <c r="L412" s="365"/>
    </row>
    <row r="413" spans="2:12" ht="27.75" customHeight="1" thickBot="1">
      <c r="B413" s="134"/>
      <c r="C413" s="107"/>
      <c r="D413" s="98"/>
      <c r="E413" s="145">
        <v>0</v>
      </c>
      <c r="F413" s="359" t="s">
        <v>97</v>
      </c>
      <c r="G413" s="360"/>
      <c r="H413" s="98" t="s">
        <v>29</v>
      </c>
      <c r="I413" s="99"/>
      <c r="J413" s="366"/>
      <c r="K413" s="367"/>
      <c r="L413" s="368"/>
    </row>
    <row r="414" spans="2:12" ht="17.25" customHeight="1">
      <c r="B414" s="131">
        <v>11</v>
      </c>
      <c r="C414" s="383" t="s">
        <v>258</v>
      </c>
      <c r="D414" s="384"/>
      <c r="E414" s="384"/>
      <c r="F414" s="384"/>
      <c r="G414" s="384"/>
      <c r="H414" s="384"/>
      <c r="I414" s="384"/>
      <c r="J414" s="384"/>
      <c r="K414" s="384"/>
      <c r="L414" s="385"/>
    </row>
    <row r="415" spans="2:12" ht="21" customHeight="1">
      <c r="B415" s="132">
        <f aca="true" t="shared" si="20" ref="B415:B424">B414+0.01</f>
        <v>11.01</v>
      </c>
      <c r="C415" s="88" t="s">
        <v>129</v>
      </c>
      <c r="D415" s="83" t="s">
        <v>134</v>
      </c>
      <c r="E415" s="93"/>
      <c r="F415" s="386"/>
      <c r="G415" s="387"/>
      <c r="H415" s="89"/>
      <c r="I415" s="147"/>
      <c r="J415" s="388" t="s">
        <v>168</v>
      </c>
      <c r="K415" s="90"/>
      <c r="L415" s="91"/>
    </row>
    <row r="416" spans="2:12" ht="28.5" customHeight="1">
      <c r="B416" s="132">
        <f t="shared" si="20"/>
        <v>11.02</v>
      </c>
      <c r="C416" s="92" t="s">
        <v>128</v>
      </c>
      <c r="D416" s="83" t="s">
        <v>6</v>
      </c>
      <c r="E416" s="93">
        <v>30</v>
      </c>
      <c r="F416" s="373" t="s">
        <v>16</v>
      </c>
      <c r="G416" s="373"/>
      <c r="H416" s="83" t="s">
        <v>6</v>
      </c>
      <c r="I416" s="93">
        <v>36</v>
      </c>
      <c r="J416" s="389"/>
      <c r="K416" s="94"/>
      <c r="L416" s="95"/>
    </row>
    <row r="417" spans="2:12" ht="27.75" customHeight="1">
      <c r="B417" s="132">
        <f t="shared" si="20"/>
        <v>11.03</v>
      </c>
      <c r="C417" s="92" t="s">
        <v>123</v>
      </c>
      <c r="D417" s="83" t="s">
        <v>6</v>
      </c>
      <c r="E417" s="93">
        <v>6</v>
      </c>
      <c r="F417" s="390"/>
      <c r="G417" s="391"/>
      <c r="H417" s="83"/>
      <c r="I417" s="93"/>
      <c r="J417" s="389"/>
      <c r="K417" s="94"/>
      <c r="L417" s="95"/>
    </row>
    <row r="418" spans="2:12" ht="16.5" customHeight="1">
      <c r="B418" s="132">
        <f t="shared" si="20"/>
        <v>11.04</v>
      </c>
      <c r="C418" s="92" t="s">
        <v>85</v>
      </c>
      <c r="D418" s="83" t="s">
        <v>6</v>
      </c>
      <c r="E418" s="93"/>
      <c r="F418" s="390"/>
      <c r="G418" s="391"/>
      <c r="H418" s="83"/>
      <c r="I418" s="93"/>
      <c r="J418" s="389"/>
      <c r="K418" s="94"/>
      <c r="L418" s="95"/>
    </row>
    <row r="419" spans="2:12" ht="20.25" customHeight="1">
      <c r="B419" s="132">
        <f t="shared" si="20"/>
        <v>11.049999999999999</v>
      </c>
      <c r="C419" s="92" t="s">
        <v>115</v>
      </c>
      <c r="D419" s="83" t="s">
        <v>6</v>
      </c>
      <c r="E419" s="93">
        <v>30</v>
      </c>
      <c r="F419" s="390"/>
      <c r="G419" s="391"/>
      <c r="H419" s="83"/>
      <c r="I419" s="93"/>
      <c r="J419" s="389"/>
      <c r="K419" s="94"/>
      <c r="L419" s="95"/>
    </row>
    <row r="420" spans="2:12" ht="15">
      <c r="B420" s="132">
        <f t="shared" si="20"/>
        <v>11.059999999999999</v>
      </c>
      <c r="C420" s="96" t="s">
        <v>122</v>
      </c>
      <c r="D420" s="83" t="s">
        <v>6</v>
      </c>
      <c r="E420" s="93"/>
      <c r="F420" s="94" t="s">
        <v>44</v>
      </c>
      <c r="G420" s="94"/>
      <c r="H420" s="83" t="s">
        <v>6</v>
      </c>
      <c r="I420" s="93">
        <v>6</v>
      </c>
      <c r="J420" s="389"/>
      <c r="K420" s="94"/>
      <c r="L420" s="95"/>
    </row>
    <row r="421" spans="2:12" ht="16.5" customHeight="1">
      <c r="B421" s="132">
        <f t="shared" si="20"/>
        <v>11.069999999999999</v>
      </c>
      <c r="C421" s="96" t="s">
        <v>135</v>
      </c>
      <c r="D421" s="83" t="s">
        <v>6</v>
      </c>
      <c r="E421" s="93"/>
      <c r="F421" s="392"/>
      <c r="G421" s="392"/>
      <c r="H421" s="83"/>
      <c r="I421" s="93"/>
      <c r="J421" s="389"/>
      <c r="K421" s="94"/>
      <c r="L421" s="95"/>
    </row>
    <row r="422" spans="2:12" ht="16.5" customHeight="1">
      <c r="B422" s="132">
        <f t="shared" si="20"/>
        <v>11.079999999999998</v>
      </c>
      <c r="C422" s="96" t="s">
        <v>136</v>
      </c>
      <c r="D422" s="83" t="s">
        <v>6</v>
      </c>
      <c r="E422" s="93">
        <v>6</v>
      </c>
      <c r="F422" s="390"/>
      <c r="G422" s="391"/>
      <c r="H422" s="83"/>
      <c r="I422" s="93"/>
      <c r="J422" s="389"/>
      <c r="K422" s="94"/>
      <c r="L422" s="95"/>
    </row>
    <row r="423" spans="2:12" ht="15.75" thickBot="1">
      <c r="B423" s="137">
        <f t="shared" si="20"/>
        <v>11.089999999999998</v>
      </c>
      <c r="C423" s="97" t="s">
        <v>86</v>
      </c>
      <c r="D423" s="98" t="s">
        <v>6</v>
      </c>
      <c r="E423" s="99"/>
      <c r="F423" s="393"/>
      <c r="G423" s="393"/>
      <c r="H423" s="98"/>
      <c r="I423" s="99"/>
      <c r="J423" s="389"/>
      <c r="K423" s="94"/>
      <c r="L423" s="95"/>
    </row>
    <row r="424" spans="2:12" ht="15">
      <c r="B424" s="138">
        <f t="shared" si="20"/>
        <v>11.099999999999998</v>
      </c>
      <c r="C424" s="100" t="s">
        <v>116</v>
      </c>
      <c r="D424" s="101" t="s">
        <v>5</v>
      </c>
      <c r="E424" s="102">
        <v>4.26</v>
      </c>
      <c r="F424" s="381" t="s">
        <v>71</v>
      </c>
      <c r="G424" s="382"/>
      <c r="H424" s="101" t="s">
        <v>29</v>
      </c>
      <c r="I424" s="102">
        <v>1570</v>
      </c>
      <c r="J424" s="389"/>
      <c r="K424" s="94"/>
      <c r="L424" s="95"/>
    </row>
    <row r="425" spans="2:12" ht="15">
      <c r="B425" s="132"/>
      <c r="C425" s="92"/>
      <c r="D425" s="83"/>
      <c r="E425" s="93"/>
      <c r="F425" s="379" t="s">
        <v>56</v>
      </c>
      <c r="G425" s="380"/>
      <c r="H425" s="83" t="s">
        <v>29</v>
      </c>
      <c r="I425" s="93">
        <v>2690</v>
      </c>
      <c r="J425" s="389"/>
      <c r="K425" s="94"/>
      <c r="L425" s="95"/>
    </row>
    <row r="426" spans="2:12" ht="15">
      <c r="B426" s="132">
        <f>B424+0.01</f>
        <v>11.109999999999998</v>
      </c>
      <c r="C426" s="94" t="s">
        <v>53</v>
      </c>
      <c r="D426" s="83" t="s">
        <v>5</v>
      </c>
      <c r="E426" s="93">
        <v>17.04</v>
      </c>
      <c r="F426" s="379" t="s">
        <v>107</v>
      </c>
      <c r="G426" s="380"/>
      <c r="H426" s="83" t="s">
        <v>29</v>
      </c>
      <c r="I426" s="93"/>
      <c r="J426" s="389"/>
      <c r="K426" s="94"/>
      <c r="L426" s="95"/>
    </row>
    <row r="427" spans="2:12" ht="15">
      <c r="B427" s="132"/>
      <c r="C427" s="94"/>
      <c r="D427" s="83"/>
      <c r="E427" s="93"/>
      <c r="F427" s="379" t="s">
        <v>208</v>
      </c>
      <c r="G427" s="380"/>
      <c r="H427" s="83" t="s">
        <v>29</v>
      </c>
      <c r="I427" s="93"/>
      <c r="J427" s="389"/>
      <c r="K427" s="94"/>
      <c r="L427" s="95"/>
    </row>
    <row r="428" spans="2:12" ht="15">
      <c r="B428" s="132"/>
      <c r="C428" s="94"/>
      <c r="D428" s="83"/>
      <c r="E428" s="93"/>
      <c r="F428" s="379" t="s">
        <v>137</v>
      </c>
      <c r="G428" s="380"/>
      <c r="H428" s="83" t="s">
        <v>29</v>
      </c>
      <c r="I428" s="93"/>
      <c r="J428" s="389"/>
      <c r="K428" s="94"/>
      <c r="L428" s="95"/>
    </row>
    <row r="429" spans="2:12" ht="15">
      <c r="B429" s="132"/>
      <c r="C429" s="92"/>
      <c r="D429" s="83"/>
      <c r="E429" s="93"/>
      <c r="F429" s="379" t="s">
        <v>114</v>
      </c>
      <c r="G429" s="380"/>
      <c r="H429" s="83" t="s">
        <v>29</v>
      </c>
      <c r="I429" s="93"/>
      <c r="J429" s="389"/>
      <c r="K429" s="94"/>
      <c r="L429" s="95"/>
    </row>
    <row r="430" spans="2:12" ht="15">
      <c r="B430" s="132"/>
      <c r="C430" s="92"/>
      <c r="D430" s="83"/>
      <c r="E430" s="93"/>
      <c r="F430" s="379" t="s">
        <v>57</v>
      </c>
      <c r="G430" s="380"/>
      <c r="H430" s="83" t="s">
        <v>29</v>
      </c>
      <c r="I430" s="93"/>
      <c r="J430" s="389"/>
      <c r="K430" s="94"/>
      <c r="L430" s="95"/>
    </row>
    <row r="431" spans="2:12" ht="15">
      <c r="B431" s="132"/>
      <c r="C431" s="92"/>
      <c r="D431" s="83"/>
      <c r="E431" s="93"/>
      <c r="F431" s="379" t="s">
        <v>108</v>
      </c>
      <c r="G431" s="380"/>
      <c r="H431" s="83" t="s">
        <v>29</v>
      </c>
      <c r="I431" s="93"/>
      <c r="J431" s="389"/>
      <c r="K431" s="94"/>
      <c r="L431" s="95"/>
    </row>
    <row r="432" spans="2:12" ht="15">
      <c r="B432" s="132"/>
      <c r="C432" s="92"/>
      <c r="D432" s="83"/>
      <c r="E432" s="93"/>
      <c r="F432" s="379" t="s">
        <v>112</v>
      </c>
      <c r="G432" s="380"/>
      <c r="H432" s="83" t="s">
        <v>29</v>
      </c>
      <c r="I432" s="93"/>
      <c r="J432" s="389"/>
      <c r="K432" s="94"/>
      <c r="L432" s="95"/>
    </row>
    <row r="433" spans="2:12" ht="15">
      <c r="B433" s="132"/>
      <c r="C433" s="92"/>
      <c r="D433" s="83"/>
      <c r="E433" s="93"/>
      <c r="F433" s="379" t="s">
        <v>82</v>
      </c>
      <c r="G433" s="380"/>
      <c r="H433" s="83" t="s">
        <v>29</v>
      </c>
      <c r="I433" s="93"/>
      <c r="J433" s="389"/>
      <c r="K433" s="203"/>
      <c r="L433" s="95"/>
    </row>
    <row r="434" spans="2:12" ht="15">
      <c r="B434" s="132"/>
      <c r="C434" s="92"/>
      <c r="D434" s="83"/>
      <c r="E434" s="93"/>
      <c r="F434" s="379" t="s">
        <v>95</v>
      </c>
      <c r="G434" s="380"/>
      <c r="H434" s="83" t="s">
        <v>29</v>
      </c>
      <c r="I434" s="93"/>
      <c r="J434" s="389"/>
      <c r="K434" s="94"/>
      <c r="L434" s="95"/>
    </row>
    <row r="435" spans="2:12" ht="15">
      <c r="B435" s="132"/>
      <c r="C435" s="92"/>
      <c r="D435" s="83"/>
      <c r="E435" s="93"/>
      <c r="F435" s="379" t="s">
        <v>58</v>
      </c>
      <c r="G435" s="380"/>
      <c r="H435" s="83" t="s">
        <v>29</v>
      </c>
      <c r="I435" s="93"/>
      <c r="J435" s="389"/>
      <c r="K435" s="94"/>
      <c r="L435" s="95"/>
    </row>
    <row r="436" spans="2:12" ht="15.75" thickBot="1">
      <c r="B436" s="151"/>
      <c r="C436" s="103"/>
      <c r="D436" s="98"/>
      <c r="E436" s="99"/>
      <c r="F436" s="374" t="s">
        <v>59</v>
      </c>
      <c r="G436" s="375"/>
      <c r="H436" s="98" t="s">
        <v>29</v>
      </c>
      <c r="I436" s="99"/>
      <c r="J436" s="389"/>
      <c r="K436" s="94"/>
      <c r="L436" s="95"/>
    </row>
    <row r="437" spans="2:12" ht="15" customHeight="1">
      <c r="B437" s="153">
        <f>B426+0.01</f>
        <v>11.119999999999997</v>
      </c>
      <c r="C437" s="152" t="s">
        <v>131</v>
      </c>
      <c r="D437" s="101" t="s">
        <v>6</v>
      </c>
      <c r="E437" s="102">
        <v>1</v>
      </c>
      <c r="F437" s="376" t="s">
        <v>113</v>
      </c>
      <c r="G437" s="376"/>
      <c r="H437" s="101" t="s">
        <v>29</v>
      </c>
      <c r="I437" s="102"/>
      <c r="J437" s="389"/>
      <c r="K437" s="94"/>
      <c r="L437" s="95"/>
    </row>
    <row r="438" spans="2:12" ht="15.75" customHeight="1">
      <c r="B438" s="138">
        <f>B437+0.01</f>
        <v>11.129999999999997</v>
      </c>
      <c r="C438" s="106" t="s">
        <v>130</v>
      </c>
      <c r="D438" s="83"/>
      <c r="E438" s="93">
        <v>122</v>
      </c>
      <c r="F438" s="377" t="s">
        <v>111</v>
      </c>
      <c r="G438" s="377"/>
      <c r="H438" s="83" t="s">
        <v>29</v>
      </c>
      <c r="I438" s="93">
        <v>30</v>
      </c>
      <c r="J438" s="389"/>
      <c r="K438" s="94"/>
      <c r="L438" s="95"/>
    </row>
    <row r="439" spans="2:12" ht="19.5" customHeight="1" thickBot="1">
      <c r="B439" s="137"/>
      <c r="C439" s="107"/>
      <c r="D439" s="98"/>
      <c r="E439" s="99"/>
      <c r="F439" s="378" t="s">
        <v>110</v>
      </c>
      <c r="G439" s="378"/>
      <c r="H439" s="98" t="s">
        <v>29</v>
      </c>
      <c r="I439" s="99">
        <v>2640</v>
      </c>
      <c r="J439" s="389"/>
      <c r="K439" s="94"/>
      <c r="L439" s="95"/>
    </row>
    <row r="440" spans="2:12" ht="29.25" customHeight="1">
      <c r="B440" s="138">
        <f>B438+0.01</f>
        <v>11.139999999999997</v>
      </c>
      <c r="C440" s="100" t="s">
        <v>133</v>
      </c>
      <c r="D440" s="101" t="s">
        <v>8</v>
      </c>
      <c r="E440" s="102">
        <v>1</v>
      </c>
      <c r="F440" s="371"/>
      <c r="G440" s="372"/>
      <c r="H440" s="101"/>
      <c r="I440" s="102"/>
      <c r="J440" s="389"/>
      <c r="K440" s="94"/>
      <c r="L440" s="95"/>
    </row>
    <row r="441" spans="2:12" ht="27.75" customHeight="1">
      <c r="B441" s="132">
        <f aca="true" t="shared" si="21" ref="B441:B446">B440+0.01</f>
        <v>11.149999999999997</v>
      </c>
      <c r="C441" s="92" t="s">
        <v>132</v>
      </c>
      <c r="D441" s="83" t="s">
        <v>6</v>
      </c>
      <c r="E441" s="93">
        <v>109</v>
      </c>
      <c r="F441" s="371"/>
      <c r="G441" s="372"/>
      <c r="H441" s="83"/>
      <c r="I441" s="93"/>
      <c r="J441" s="389"/>
      <c r="K441" s="94"/>
      <c r="L441" s="95"/>
    </row>
    <row r="442" spans="2:12" ht="26.25" customHeight="1">
      <c r="B442" s="132">
        <f t="shared" si="21"/>
        <v>11.159999999999997</v>
      </c>
      <c r="C442" s="92" t="s">
        <v>117</v>
      </c>
      <c r="D442" s="83" t="s">
        <v>6</v>
      </c>
      <c r="E442" s="93"/>
      <c r="F442" s="373" t="s">
        <v>54</v>
      </c>
      <c r="G442" s="373"/>
      <c r="H442" s="83" t="s">
        <v>6</v>
      </c>
      <c r="I442" s="93"/>
      <c r="J442" s="389"/>
      <c r="K442" s="94"/>
      <c r="L442" s="95"/>
    </row>
    <row r="443" spans="2:12" ht="15">
      <c r="B443" s="132">
        <f t="shared" si="21"/>
        <v>11.169999999999996</v>
      </c>
      <c r="C443" s="92" t="s">
        <v>84</v>
      </c>
      <c r="D443" s="83" t="s">
        <v>6</v>
      </c>
      <c r="E443" s="93"/>
      <c r="F443" s="373" t="s">
        <v>127</v>
      </c>
      <c r="G443" s="373"/>
      <c r="H443" s="83" t="s">
        <v>6</v>
      </c>
      <c r="I443" s="93"/>
      <c r="J443" s="389"/>
      <c r="K443" s="94"/>
      <c r="L443" s="95"/>
    </row>
    <row r="444" spans="2:12" ht="18.75" customHeight="1">
      <c r="B444" s="132">
        <f t="shared" si="21"/>
        <v>11.179999999999996</v>
      </c>
      <c r="C444" s="92" t="s">
        <v>118</v>
      </c>
      <c r="D444" s="83" t="s">
        <v>29</v>
      </c>
      <c r="E444" s="93"/>
      <c r="F444" s="369" t="s">
        <v>7</v>
      </c>
      <c r="G444" s="370"/>
      <c r="H444" s="83" t="s">
        <v>29</v>
      </c>
      <c r="I444" s="93"/>
      <c r="J444" s="389"/>
      <c r="K444" s="94"/>
      <c r="L444" s="95"/>
    </row>
    <row r="445" spans="2:12" ht="15">
      <c r="B445" s="132">
        <f t="shared" si="21"/>
        <v>11.189999999999996</v>
      </c>
      <c r="C445" s="92" t="s">
        <v>119</v>
      </c>
      <c r="D445" s="83" t="s">
        <v>6</v>
      </c>
      <c r="E445" s="93"/>
      <c r="F445" s="369" t="s">
        <v>124</v>
      </c>
      <c r="G445" s="370"/>
      <c r="H445" s="83" t="s">
        <v>6</v>
      </c>
      <c r="I445" s="93"/>
      <c r="J445" s="389"/>
      <c r="K445" s="94"/>
      <c r="L445" s="95"/>
    </row>
    <row r="446" spans="2:12" ht="15">
      <c r="B446" s="132">
        <f t="shared" si="21"/>
        <v>11.199999999999996</v>
      </c>
      <c r="C446" s="92" t="s">
        <v>121</v>
      </c>
      <c r="D446" s="83" t="s">
        <v>6</v>
      </c>
      <c r="E446" s="93"/>
      <c r="F446" s="369" t="s">
        <v>125</v>
      </c>
      <c r="G446" s="370"/>
      <c r="H446" s="83" t="s">
        <v>6</v>
      </c>
      <c r="I446" s="93"/>
      <c r="J446" s="389"/>
      <c r="K446" s="94"/>
      <c r="L446" s="95"/>
    </row>
    <row r="447" spans="2:12" ht="15">
      <c r="B447" s="132"/>
      <c r="C447" s="92"/>
      <c r="D447" s="83"/>
      <c r="E447" s="93"/>
      <c r="F447" s="369" t="s">
        <v>126</v>
      </c>
      <c r="G447" s="370"/>
      <c r="H447" s="83" t="s">
        <v>6</v>
      </c>
      <c r="I447" s="93"/>
      <c r="J447" s="389"/>
      <c r="K447" s="94"/>
      <c r="L447" s="95"/>
    </row>
    <row r="448" spans="2:12" ht="15">
      <c r="B448" s="133">
        <f>B446+0.01</f>
        <v>11.209999999999996</v>
      </c>
      <c r="C448" s="92" t="s">
        <v>120</v>
      </c>
      <c r="D448" s="83" t="s">
        <v>6</v>
      </c>
      <c r="E448" s="93"/>
      <c r="F448" s="369" t="s">
        <v>83</v>
      </c>
      <c r="G448" s="370"/>
      <c r="H448" s="83" t="s">
        <v>6</v>
      </c>
      <c r="I448" s="93"/>
      <c r="J448" s="389"/>
      <c r="K448" s="94"/>
      <c r="L448" s="95"/>
    </row>
    <row r="449" spans="2:12" ht="15">
      <c r="B449" s="133"/>
      <c r="C449" s="92"/>
      <c r="D449" s="83"/>
      <c r="E449" s="93"/>
      <c r="F449" s="369" t="s">
        <v>109</v>
      </c>
      <c r="G449" s="370"/>
      <c r="H449" s="83" t="s">
        <v>6</v>
      </c>
      <c r="I449" s="93"/>
      <c r="J449" s="389"/>
      <c r="K449" s="94"/>
      <c r="L449" s="95"/>
    </row>
    <row r="450" spans="2:12" ht="15">
      <c r="B450" s="133"/>
      <c r="C450" s="92"/>
      <c r="D450" s="83"/>
      <c r="E450" s="93"/>
      <c r="F450" s="369" t="s">
        <v>100</v>
      </c>
      <c r="G450" s="370"/>
      <c r="H450" s="83" t="s">
        <v>6</v>
      </c>
      <c r="I450" s="93"/>
      <c r="J450" s="389"/>
      <c r="K450" s="94"/>
      <c r="L450" s="95"/>
    </row>
    <row r="451" spans="2:12" ht="18.75" customHeight="1">
      <c r="B451" s="133">
        <f>B448+0.01</f>
        <v>11.219999999999995</v>
      </c>
      <c r="C451" s="92" t="s">
        <v>41</v>
      </c>
      <c r="D451" s="83" t="s">
        <v>6</v>
      </c>
      <c r="E451" s="93"/>
      <c r="F451" s="369" t="s">
        <v>42</v>
      </c>
      <c r="G451" s="370"/>
      <c r="H451" s="83" t="s">
        <v>27</v>
      </c>
      <c r="I451" s="93">
        <f>E451*2.2</f>
        <v>0</v>
      </c>
      <c r="J451" s="389"/>
      <c r="K451" s="94"/>
      <c r="L451" s="95"/>
    </row>
    <row r="452" spans="2:12" ht="18.75" customHeight="1" thickBot="1">
      <c r="B452" s="134"/>
      <c r="C452" s="103"/>
      <c r="D452" s="98"/>
      <c r="E452" s="99"/>
      <c r="F452" s="359" t="s">
        <v>43</v>
      </c>
      <c r="G452" s="360"/>
      <c r="H452" s="98" t="s">
        <v>27</v>
      </c>
      <c r="I452" s="99">
        <f>E451*2.5*2.73</f>
        <v>0</v>
      </c>
      <c r="J452" s="389"/>
      <c r="K452" s="104"/>
      <c r="L452" s="108"/>
    </row>
    <row r="453" spans="2:12" ht="27.75" customHeight="1">
      <c r="B453" s="135">
        <f>B451+0.01</f>
        <v>11.229999999999995</v>
      </c>
      <c r="C453" s="105" t="s">
        <v>209</v>
      </c>
      <c r="D453" s="101" t="s">
        <v>6</v>
      </c>
      <c r="E453" s="144">
        <v>0</v>
      </c>
      <c r="F453" s="361" t="s">
        <v>94</v>
      </c>
      <c r="G453" s="362"/>
      <c r="H453" s="101" t="s">
        <v>29</v>
      </c>
      <c r="I453" s="102">
        <v>0</v>
      </c>
      <c r="J453" s="363" t="s">
        <v>87</v>
      </c>
      <c r="K453" s="364"/>
      <c r="L453" s="365"/>
    </row>
    <row r="454" spans="2:12" ht="27.75" customHeight="1" thickBot="1">
      <c r="B454" s="134"/>
      <c r="C454" s="107"/>
      <c r="D454" s="98"/>
      <c r="E454" s="145">
        <v>0</v>
      </c>
      <c r="F454" s="359" t="s">
        <v>97</v>
      </c>
      <c r="G454" s="360"/>
      <c r="H454" s="98" t="s">
        <v>29</v>
      </c>
      <c r="I454" s="99"/>
      <c r="J454" s="366"/>
      <c r="K454" s="367"/>
      <c r="L454" s="368"/>
    </row>
    <row r="455" spans="2:12" ht="17.25" customHeight="1">
      <c r="B455" s="131">
        <v>12</v>
      </c>
      <c r="C455" s="383" t="s">
        <v>257</v>
      </c>
      <c r="D455" s="384"/>
      <c r="E455" s="384"/>
      <c r="F455" s="384"/>
      <c r="G455" s="384"/>
      <c r="H455" s="384"/>
      <c r="I455" s="384"/>
      <c r="J455" s="384"/>
      <c r="K455" s="384"/>
      <c r="L455" s="385"/>
    </row>
    <row r="456" spans="2:12" ht="21" customHeight="1">
      <c r="B456" s="132">
        <f aca="true" t="shared" si="22" ref="B456:B465">B455+0.01</f>
        <v>12.01</v>
      </c>
      <c r="C456" s="88" t="s">
        <v>129</v>
      </c>
      <c r="D456" s="83" t="s">
        <v>134</v>
      </c>
      <c r="E456" s="93"/>
      <c r="F456" s="386"/>
      <c r="G456" s="387"/>
      <c r="H456" s="89"/>
      <c r="I456" s="147"/>
      <c r="J456" s="388" t="s">
        <v>168</v>
      </c>
      <c r="K456" s="90"/>
      <c r="L456" s="91"/>
    </row>
    <row r="457" spans="2:12" ht="28.5" customHeight="1">
      <c r="B457" s="132">
        <f t="shared" si="22"/>
        <v>12.02</v>
      </c>
      <c r="C457" s="92" t="s">
        <v>227</v>
      </c>
      <c r="D457" s="83" t="s">
        <v>6</v>
      </c>
      <c r="E457" s="93">
        <v>1</v>
      </c>
      <c r="F457" s="373" t="s">
        <v>16</v>
      </c>
      <c r="G457" s="373"/>
      <c r="H457" s="83" t="s">
        <v>6</v>
      </c>
      <c r="I457" s="93">
        <v>1</v>
      </c>
      <c r="J457" s="389"/>
      <c r="K457" s="94"/>
      <c r="L457" s="95"/>
    </row>
    <row r="458" spans="2:12" ht="27.75" customHeight="1">
      <c r="B458" s="132">
        <f t="shared" si="22"/>
        <v>12.03</v>
      </c>
      <c r="C458" s="92" t="s">
        <v>123</v>
      </c>
      <c r="D458" s="83" t="s">
        <v>6</v>
      </c>
      <c r="E458" s="93"/>
      <c r="F458" s="403"/>
      <c r="G458" s="403"/>
      <c r="H458" s="83" t="s">
        <v>6</v>
      </c>
      <c r="I458" s="93"/>
      <c r="J458" s="389"/>
      <c r="K458" s="94"/>
      <c r="L458" s="95"/>
    </row>
    <row r="459" spans="2:12" ht="16.5" customHeight="1">
      <c r="B459" s="132">
        <f t="shared" si="22"/>
        <v>12.04</v>
      </c>
      <c r="C459" s="92" t="s">
        <v>85</v>
      </c>
      <c r="D459" s="83" t="s">
        <v>6</v>
      </c>
      <c r="E459" s="93"/>
      <c r="F459" s="390"/>
      <c r="G459" s="391"/>
      <c r="H459" s="83"/>
      <c r="I459" s="93"/>
      <c r="J459" s="389"/>
      <c r="K459" s="94"/>
      <c r="L459" s="95"/>
    </row>
    <row r="460" spans="2:12" ht="20.25" customHeight="1">
      <c r="B460" s="132">
        <f t="shared" si="22"/>
        <v>12.049999999999999</v>
      </c>
      <c r="C460" s="92" t="s">
        <v>115</v>
      </c>
      <c r="D460" s="83" t="s">
        <v>6</v>
      </c>
      <c r="E460" s="93">
        <v>1</v>
      </c>
      <c r="F460" s="390"/>
      <c r="G460" s="391"/>
      <c r="H460" s="83"/>
      <c r="I460" s="93"/>
      <c r="J460" s="389"/>
      <c r="K460" s="94"/>
      <c r="L460" s="95"/>
    </row>
    <row r="461" spans="2:12" ht="15">
      <c r="B461" s="132">
        <f t="shared" si="22"/>
        <v>12.059999999999999</v>
      </c>
      <c r="C461" s="96" t="s">
        <v>122</v>
      </c>
      <c r="D461" s="83" t="s">
        <v>6</v>
      </c>
      <c r="E461" s="93"/>
      <c r="F461" s="94" t="s">
        <v>44</v>
      </c>
      <c r="G461" s="94"/>
      <c r="H461" s="83" t="s">
        <v>6</v>
      </c>
      <c r="I461" s="93"/>
      <c r="J461" s="389"/>
      <c r="K461" s="94"/>
      <c r="L461" s="95"/>
    </row>
    <row r="462" spans="2:12" ht="16.5" customHeight="1">
      <c r="B462" s="132">
        <f t="shared" si="22"/>
        <v>12.069999999999999</v>
      </c>
      <c r="C462" s="96" t="s">
        <v>135</v>
      </c>
      <c r="D462" s="83" t="s">
        <v>6</v>
      </c>
      <c r="E462" s="93"/>
      <c r="F462" s="392"/>
      <c r="G462" s="392"/>
      <c r="H462" s="83"/>
      <c r="I462" s="93"/>
      <c r="J462" s="389"/>
      <c r="K462" s="94"/>
      <c r="L462" s="95"/>
    </row>
    <row r="463" spans="2:12" ht="16.5" customHeight="1">
      <c r="B463" s="132">
        <f t="shared" si="22"/>
        <v>12.079999999999998</v>
      </c>
      <c r="C463" s="96" t="s">
        <v>136</v>
      </c>
      <c r="D463" s="83" t="s">
        <v>6</v>
      </c>
      <c r="E463" s="93"/>
      <c r="F463" s="390"/>
      <c r="G463" s="391"/>
      <c r="H463" s="83"/>
      <c r="I463" s="93"/>
      <c r="J463" s="389"/>
      <c r="K463" s="94"/>
      <c r="L463" s="95"/>
    </row>
    <row r="464" spans="2:12" ht="15.75" thickBot="1">
      <c r="B464" s="137">
        <f t="shared" si="22"/>
        <v>12.089999999999998</v>
      </c>
      <c r="C464" s="97" t="s">
        <v>86</v>
      </c>
      <c r="D464" s="98" t="s">
        <v>6</v>
      </c>
      <c r="E464" s="99"/>
      <c r="F464" s="393"/>
      <c r="G464" s="393"/>
      <c r="H464" s="98"/>
      <c r="I464" s="99"/>
      <c r="J464" s="389"/>
      <c r="K464" s="94"/>
      <c r="L464" s="95"/>
    </row>
    <row r="465" spans="2:12" ht="15">
      <c r="B465" s="138">
        <f t="shared" si="22"/>
        <v>12.099999999999998</v>
      </c>
      <c r="C465" s="100" t="s">
        <v>116</v>
      </c>
      <c r="D465" s="101" t="s">
        <v>5</v>
      </c>
      <c r="E465" s="102">
        <v>0.955</v>
      </c>
      <c r="F465" s="381" t="s">
        <v>71</v>
      </c>
      <c r="G465" s="382"/>
      <c r="H465" s="101" t="s">
        <v>29</v>
      </c>
      <c r="I465" s="102"/>
      <c r="J465" s="389"/>
      <c r="K465" s="94" t="s">
        <v>245</v>
      </c>
      <c r="L465" s="95">
        <v>730</v>
      </c>
    </row>
    <row r="466" spans="2:12" ht="15">
      <c r="B466" s="132"/>
      <c r="C466" s="92"/>
      <c r="D466" s="83"/>
      <c r="E466" s="93"/>
      <c r="F466" s="379" t="s">
        <v>56</v>
      </c>
      <c r="G466" s="380"/>
      <c r="H466" s="83" t="s">
        <v>29</v>
      </c>
      <c r="I466" s="93">
        <v>790</v>
      </c>
      <c r="J466" s="389"/>
      <c r="K466" s="94"/>
      <c r="L466" s="95"/>
    </row>
    <row r="467" spans="2:12" ht="15">
      <c r="B467" s="132">
        <f>B465+0.01</f>
        <v>12.109999999999998</v>
      </c>
      <c r="C467" s="94" t="s">
        <v>53</v>
      </c>
      <c r="D467" s="83" t="s">
        <v>5</v>
      </c>
      <c r="E467" s="93">
        <v>3.8</v>
      </c>
      <c r="F467" s="379" t="s">
        <v>107</v>
      </c>
      <c r="G467" s="380"/>
      <c r="H467" s="83" t="s">
        <v>29</v>
      </c>
      <c r="I467" s="93"/>
      <c r="J467" s="389"/>
      <c r="K467" s="94"/>
      <c r="L467" s="95"/>
    </row>
    <row r="468" spans="2:12" ht="15">
      <c r="B468" s="132"/>
      <c r="C468" s="94"/>
      <c r="D468" s="83"/>
      <c r="E468" s="93"/>
      <c r="F468" s="379" t="s">
        <v>208</v>
      </c>
      <c r="G468" s="380"/>
      <c r="H468" s="83" t="s">
        <v>29</v>
      </c>
      <c r="I468" s="93"/>
      <c r="J468" s="389"/>
      <c r="K468" s="94"/>
      <c r="L468" s="95"/>
    </row>
    <row r="469" spans="2:12" ht="15">
      <c r="B469" s="132"/>
      <c r="C469" s="94"/>
      <c r="D469" s="83"/>
      <c r="E469" s="93"/>
      <c r="F469" s="379" t="s">
        <v>137</v>
      </c>
      <c r="G469" s="380"/>
      <c r="H469" s="83" t="s">
        <v>29</v>
      </c>
      <c r="I469" s="93"/>
      <c r="J469" s="389"/>
      <c r="K469" s="94"/>
      <c r="L469" s="95"/>
    </row>
    <row r="470" spans="2:12" ht="15">
      <c r="B470" s="132"/>
      <c r="C470" s="92"/>
      <c r="D470" s="83"/>
      <c r="E470" s="93"/>
      <c r="F470" s="379" t="s">
        <v>114</v>
      </c>
      <c r="G470" s="380"/>
      <c r="H470" s="83" t="s">
        <v>29</v>
      </c>
      <c r="I470" s="93"/>
      <c r="J470" s="389"/>
      <c r="K470" s="94"/>
      <c r="L470" s="95"/>
    </row>
    <row r="471" spans="2:12" ht="15">
      <c r="B471" s="132"/>
      <c r="C471" s="92"/>
      <c r="D471" s="83"/>
      <c r="E471" s="93"/>
      <c r="F471" s="379" t="s">
        <v>57</v>
      </c>
      <c r="G471" s="380"/>
      <c r="H471" s="83" t="s">
        <v>29</v>
      </c>
      <c r="I471" s="93"/>
      <c r="J471" s="389"/>
      <c r="K471" s="94"/>
      <c r="L471" s="95"/>
    </row>
    <row r="472" spans="2:12" ht="15">
      <c r="B472" s="132"/>
      <c r="C472" s="92"/>
      <c r="D472" s="83"/>
      <c r="E472" s="93"/>
      <c r="F472" s="379" t="s">
        <v>108</v>
      </c>
      <c r="G472" s="380"/>
      <c r="H472" s="83" t="s">
        <v>29</v>
      </c>
      <c r="I472" s="93"/>
      <c r="J472" s="389"/>
      <c r="K472" s="94"/>
      <c r="L472" s="95"/>
    </row>
    <row r="473" spans="2:12" ht="15">
      <c r="B473" s="132"/>
      <c r="C473" s="92"/>
      <c r="D473" s="83"/>
      <c r="E473" s="93"/>
      <c r="F473" s="379" t="s">
        <v>112</v>
      </c>
      <c r="G473" s="380"/>
      <c r="H473" s="83" t="s">
        <v>29</v>
      </c>
      <c r="I473" s="93"/>
      <c r="J473" s="389"/>
      <c r="K473" s="94"/>
      <c r="L473" s="95"/>
    </row>
    <row r="474" spans="2:12" ht="15">
      <c r="B474" s="132"/>
      <c r="C474" s="92"/>
      <c r="D474" s="83"/>
      <c r="E474" s="93"/>
      <c r="F474" s="379" t="s">
        <v>82</v>
      </c>
      <c r="G474" s="380"/>
      <c r="H474" s="83" t="s">
        <v>29</v>
      </c>
      <c r="I474" s="93"/>
      <c r="J474" s="389"/>
      <c r="K474" s="203">
        <f>I465+I467+I471</f>
        <v>0</v>
      </c>
      <c r="L474" s="95"/>
    </row>
    <row r="475" spans="2:12" ht="15">
      <c r="B475" s="132"/>
      <c r="C475" s="92"/>
      <c r="D475" s="83"/>
      <c r="E475" s="93"/>
      <c r="F475" s="379" t="s">
        <v>95</v>
      </c>
      <c r="G475" s="380"/>
      <c r="H475" s="83" t="s">
        <v>29</v>
      </c>
      <c r="I475" s="93">
        <v>165</v>
      </c>
      <c r="J475" s="389"/>
      <c r="K475" s="94"/>
      <c r="L475" s="95"/>
    </row>
    <row r="476" spans="2:12" ht="15">
      <c r="B476" s="132"/>
      <c r="C476" s="92"/>
      <c r="D476" s="83"/>
      <c r="E476" s="93"/>
      <c r="F476" s="379" t="s">
        <v>58</v>
      </c>
      <c r="G476" s="380"/>
      <c r="H476" s="83" t="s">
        <v>29</v>
      </c>
      <c r="I476" s="93"/>
      <c r="J476" s="389"/>
      <c r="K476" s="94"/>
      <c r="L476" s="95"/>
    </row>
    <row r="477" spans="2:12" ht="15.75" thickBot="1">
      <c r="B477" s="151"/>
      <c r="C477" s="103"/>
      <c r="D477" s="98"/>
      <c r="E477" s="99"/>
      <c r="F477" s="374" t="s">
        <v>59</v>
      </c>
      <c r="G477" s="375"/>
      <c r="H477" s="98" t="s">
        <v>29</v>
      </c>
      <c r="I477" s="99"/>
      <c r="J477" s="389"/>
      <c r="K477" s="94"/>
      <c r="L477" s="95"/>
    </row>
    <row r="478" spans="2:12" ht="15" customHeight="1">
      <c r="B478" s="153">
        <f>B467+0.01</f>
        <v>12.119999999999997</v>
      </c>
      <c r="C478" s="152" t="s">
        <v>131</v>
      </c>
      <c r="D478" s="101" t="s">
        <v>6</v>
      </c>
      <c r="E478" s="102">
        <v>1</v>
      </c>
      <c r="F478" s="376" t="s">
        <v>113</v>
      </c>
      <c r="G478" s="376"/>
      <c r="H478" s="101" t="s">
        <v>29</v>
      </c>
      <c r="I478" s="102"/>
      <c r="J478" s="389"/>
      <c r="K478" s="94"/>
      <c r="L478" s="95"/>
    </row>
    <row r="479" spans="2:12" ht="15.75" customHeight="1">
      <c r="B479" s="138">
        <f>B478+0.01</f>
        <v>12.129999999999997</v>
      </c>
      <c r="C479" s="106" t="s">
        <v>130</v>
      </c>
      <c r="D479" s="101" t="s">
        <v>6</v>
      </c>
      <c r="E479" s="93">
        <v>74</v>
      </c>
      <c r="F479" s="377" t="s">
        <v>111</v>
      </c>
      <c r="G479" s="377"/>
      <c r="H479" s="83" t="s">
        <v>29</v>
      </c>
      <c r="I479" s="93">
        <v>20</v>
      </c>
      <c r="J479" s="389"/>
      <c r="K479" s="94"/>
      <c r="L479" s="95"/>
    </row>
    <row r="480" spans="2:12" ht="19.5" customHeight="1" thickBot="1">
      <c r="B480" s="137"/>
      <c r="C480" s="107"/>
      <c r="D480" s="98"/>
      <c r="E480" s="99"/>
      <c r="F480" s="378" t="s">
        <v>110</v>
      </c>
      <c r="G480" s="378"/>
      <c r="H480" s="98" t="s">
        <v>29</v>
      </c>
      <c r="I480" s="99">
        <v>1600</v>
      </c>
      <c r="J480" s="389"/>
      <c r="K480" s="94"/>
      <c r="L480" s="95"/>
    </row>
    <row r="481" spans="2:12" ht="29.25" customHeight="1">
      <c r="B481" s="138">
        <f>B479+0.01</f>
        <v>12.139999999999997</v>
      </c>
      <c r="C481" s="100" t="s">
        <v>133</v>
      </c>
      <c r="D481" s="101" t="s">
        <v>8</v>
      </c>
      <c r="E481" s="102">
        <v>1</v>
      </c>
      <c r="F481" s="371"/>
      <c r="G481" s="372"/>
      <c r="H481" s="101"/>
      <c r="I481" s="102"/>
      <c r="J481" s="389"/>
      <c r="K481" s="94"/>
      <c r="L481" s="95"/>
    </row>
    <row r="482" spans="2:12" ht="27.75" customHeight="1">
      <c r="B482" s="132">
        <f aca="true" t="shared" si="23" ref="B482:B487">B481+0.01</f>
        <v>12.149999999999997</v>
      </c>
      <c r="C482" s="92" t="s">
        <v>132</v>
      </c>
      <c r="D482" s="83" t="s">
        <v>6</v>
      </c>
      <c r="E482" s="93">
        <v>52</v>
      </c>
      <c r="F482" s="371"/>
      <c r="G482" s="372"/>
      <c r="H482" s="83"/>
      <c r="I482" s="93"/>
      <c r="J482" s="389"/>
      <c r="K482" s="94"/>
      <c r="L482" s="95"/>
    </row>
    <row r="483" spans="2:12" ht="26.25" customHeight="1">
      <c r="B483" s="132">
        <f t="shared" si="23"/>
        <v>12.159999999999997</v>
      </c>
      <c r="C483" s="92" t="s">
        <v>117</v>
      </c>
      <c r="D483" s="83" t="s">
        <v>6</v>
      </c>
      <c r="E483" s="93"/>
      <c r="F483" s="373" t="s">
        <v>54</v>
      </c>
      <c r="G483" s="373"/>
      <c r="H483" s="83" t="s">
        <v>6</v>
      </c>
      <c r="I483" s="93">
        <v>0</v>
      </c>
      <c r="J483" s="389"/>
      <c r="K483" s="94"/>
      <c r="L483" s="95"/>
    </row>
    <row r="484" spans="2:12" ht="15">
      <c r="B484" s="132">
        <f t="shared" si="23"/>
        <v>12.169999999999996</v>
      </c>
      <c r="C484" s="92" t="s">
        <v>84</v>
      </c>
      <c r="D484" s="83" t="s">
        <v>6</v>
      </c>
      <c r="E484" s="93">
        <v>0</v>
      </c>
      <c r="F484" s="373" t="s">
        <v>127</v>
      </c>
      <c r="G484" s="373"/>
      <c r="H484" s="83" t="s">
        <v>6</v>
      </c>
      <c r="I484" s="93">
        <v>0</v>
      </c>
      <c r="J484" s="389"/>
      <c r="K484" s="94"/>
      <c r="L484" s="95"/>
    </row>
    <row r="485" spans="2:12" ht="18.75" customHeight="1">
      <c r="B485" s="132">
        <f t="shared" si="23"/>
        <v>12.179999999999996</v>
      </c>
      <c r="C485" s="92" t="s">
        <v>118</v>
      </c>
      <c r="D485" s="83" t="s">
        <v>29</v>
      </c>
      <c r="E485" s="93"/>
      <c r="F485" s="369" t="s">
        <v>7</v>
      </c>
      <c r="G485" s="370"/>
      <c r="H485" s="83" t="s">
        <v>29</v>
      </c>
      <c r="I485" s="93">
        <v>0</v>
      </c>
      <c r="J485" s="389"/>
      <c r="K485" s="94"/>
      <c r="L485" s="95"/>
    </row>
    <row r="486" spans="2:12" ht="15">
      <c r="B486" s="132">
        <f t="shared" si="23"/>
        <v>12.189999999999996</v>
      </c>
      <c r="C486" s="92" t="s">
        <v>119</v>
      </c>
      <c r="D486" s="83" t="s">
        <v>6</v>
      </c>
      <c r="E486" s="93">
        <v>0</v>
      </c>
      <c r="F486" s="369" t="s">
        <v>124</v>
      </c>
      <c r="G486" s="370"/>
      <c r="H486" s="83" t="s">
        <v>6</v>
      </c>
      <c r="I486" s="93">
        <v>0</v>
      </c>
      <c r="J486" s="389"/>
      <c r="K486" s="94"/>
      <c r="L486" s="95"/>
    </row>
    <row r="487" spans="2:12" ht="15">
      <c r="B487" s="132">
        <f t="shared" si="23"/>
        <v>12.199999999999996</v>
      </c>
      <c r="C487" s="92" t="s">
        <v>121</v>
      </c>
      <c r="D487" s="83" t="s">
        <v>6</v>
      </c>
      <c r="E487" s="93">
        <v>0</v>
      </c>
      <c r="F487" s="369" t="s">
        <v>125</v>
      </c>
      <c r="G487" s="370"/>
      <c r="H487" s="83" t="s">
        <v>6</v>
      </c>
      <c r="I487" s="93">
        <v>0</v>
      </c>
      <c r="J487" s="389"/>
      <c r="K487" s="94"/>
      <c r="L487" s="95"/>
    </row>
    <row r="488" spans="2:12" ht="15">
      <c r="B488" s="132"/>
      <c r="C488" s="92"/>
      <c r="D488" s="83"/>
      <c r="E488" s="93"/>
      <c r="F488" s="369" t="s">
        <v>126</v>
      </c>
      <c r="G488" s="370"/>
      <c r="H488" s="83" t="s">
        <v>6</v>
      </c>
      <c r="I488" s="93"/>
      <c r="J488" s="389"/>
      <c r="K488" s="94"/>
      <c r="L488" s="95"/>
    </row>
    <row r="489" spans="2:12" ht="15">
      <c r="B489" s="133">
        <f>B487+0.01</f>
        <v>12.209999999999996</v>
      </c>
      <c r="C489" s="92" t="s">
        <v>120</v>
      </c>
      <c r="D489" s="83" t="s">
        <v>6</v>
      </c>
      <c r="E489" s="93">
        <v>0</v>
      </c>
      <c r="F489" s="369" t="s">
        <v>83</v>
      </c>
      <c r="G489" s="370"/>
      <c r="H489" s="83" t="s">
        <v>6</v>
      </c>
      <c r="I489" s="93">
        <v>0</v>
      </c>
      <c r="J489" s="389"/>
      <c r="K489" s="94"/>
      <c r="L489" s="95"/>
    </row>
    <row r="490" spans="2:12" ht="15">
      <c r="B490" s="133"/>
      <c r="C490" s="92"/>
      <c r="D490" s="83"/>
      <c r="E490" s="93"/>
      <c r="F490" s="369" t="s">
        <v>109</v>
      </c>
      <c r="G490" s="370"/>
      <c r="H490" s="83" t="s">
        <v>6</v>
      </c>
      <c r="I490" s="93">
        <v>0</v>
      </c>
      <c r="J490" s="389"/>
      <c r="K490" s="94"/>
      <c r="L490" s="95"/>
    </row>
    <row r="491" spans="2:12" ht="15">
      <c r="B491" s="133"/>
      <c r="C491" s="92"/>
      <c r="D491" s="83"/>
      <c r="E491" s="93"/>
      <c r="F491" s="369" t="s">
        <v>100</v>
      </c>
      <c r="G491" s="370"/>
      <c r="H491" s="83" t="s">
        <v>6</v>
      </c>
      <c r="I491" s="93"/>
      <c r="J491" s="389"/>
      <c r="K491" s="94"/>
      <c r="L491" s="95"/>
    </row>
    <row r="492" spans="2:12" ht="18.75" customHeight="1">
      <c r="B492" s="133">
        <f>B489+0.01</f>
        <v>12.219999999999995</v>
      </c>
      <c r="C492" s="92" t="s">
        <v>41</v>
      </c>
      <c r="D492" s="83" t="s">
        <v>6</v>
      </c>
      <c r="E492" s="93">
        <v>0</v>
      </c>
      <c r="F492" s="369" t="s">
        <v>42</v>
      </c>
      <c r="G492" s="370"/>
      <c r="H492" s="83" t="s">
        <v>27</v>
      </c>
      <c r="I492" s="93">
        <v>0</v>
      </c>
      <c r="J492" s="389"/>
      <c r="K492" s="94"/>
      <c r="L492" s="95"/>
    </row>
    <row r="493" spans="2:12" ht="18.75" customHeight="1" thickBot="1">
      <c r="B493" s="134"/>
      <c r="C493" s="103"/>
      <c r="D493" s="98"/>
      <c r="E493" s="99"/>
      <c r="F493" s="359" t="s">
        <v>43</v>
      </c>
      <c r="G493" s="360"/>
      <c r="H493" s="98" t="s">
        <v>27</v>
      </c>
      <c r="I493" s="99">
        <v>0</v>
      </c>
      <c r="J493" s="389"/>
      <c r="K493" s="104"/>
      <c r="L493" s="108"/>
    </row>
    <row r="494" spans="2:12" ht="27.75" customHeight="1">
      <c r="B494" s="135">
        <f>B492+0.01</f>
        <v>12.229999999999995</v>
      </c>
      <c r="C494" s="105" t="s">
        <v>224</v>
      </c>
      <c r="D494" s="101" t="s">
        <v>6</v>
      </c>
      <c r="E494" s="144">
        <v>0</v>
      </c>
      <c r="F494" s="361" t="s">
        <v>94</v>
      </c>
      <c r="G494" s="362"/>
      <c r="H494" s="101" t="s">
        <v>29</v>
      </c>
      <c r="I494" s="102">
        <v>0</v>
      </c>
      <c r="J494" s="363" t="s">
        <v>87</v>
      </c>
      <c r="K494" s="364"/>
      <c r="L494" s="365"/>
    </row>
    <row r="495" spans="2:12" ht="27.75" customHeight="1" thickBot="1">
      <c r="B495" s="134"/>
      <c r="C495" s="107"/>
      <c r="D495" s="98"/>
      <c r="E495" s="145">
        <v>0</v>
      </c>
      <c r="F495" s="359" t="s">
        <v>97</v>
      </c>
      <c r="G495" s="360"/>
      <c r="H495" s="98" t="s">
        <v>29</v>
      </c>
      <c r="I495" s="99"/>
      <c r="J495" s="366"/>
      <c r="K495" s="367"/>
      <c r="L495" s="368"/>
    </row>
    <row r="496" spans="2:12" ht="17.25" customHeight="1">
      <c r="B496" s="131">
        <v>13</v>
      </c>
      <c r="C496" s="383" t="s">
        <v>256</v>
      </c>
      <c r="D496" s="384"/>
      <c r="E496" s="384"/>
      <c r="F496" s="384"/>
      <c r="G496" s="384"/>
      <c r="H496" s="384"/>
      <c r="I496" s="384"/>
      <c r="J496" s="384"/>
      <c r="K496" s="384"/>
      <c r="L496" s="385"/>
    </row>
    <row r="497" spans="2:12" ht="21" customHeight="1">
      <c r="B497" s="132">
        <f aca="true" t="shared" si="24" ref="B497:B506">B496+0.01</f>
        <v>13.01</v>
      </c>
      <c r="C497" s="88" t="s">
        <v>129</v>
      </c>
      <c r="D497" s="83" t="s">
        <v>134</v>
      </c>
      <c r="E497" s="93"/>
      <c r="F497" s="386"/>
      <c r="G497" s="387"/>
      <c r="H497" s="89"/>
      <c r="I497" s="147"/>
      <c r="J497" s="388" t="s">
        <v>168</v>
      </c>
      <c r="K497" s="90"/>
      <c r="L497" s="91"/>
    </row>
    <row r="498" spans="2:12" ht="28.5" customHeight="1">
      <c r="B498" s="132">
        <f t="shared" si="24"/>
        <v>13.02</v>
      </c>
      <c r="C498" s="92" t="s">
        <v>128</v>
      </c>
      <c r="D498" s="83" t="s">
        <v>6</v>
      </c>
      <c r="E498" s="93">
        <v>15</v>
      </c>
      <c r="F498" s="373" t="s">
        <v>16</v>
      </c>
      <c r="G498" s="373"/>
      <c r="H498" s="83" t="s">
        <v>6</v>
      </c>
      <c r="I498" s="93">
        <v>16</v>
      </c>
      <c r="J498" s="389"/>
      <c r="K498" s="94"/>
      <c r="L498" s="95"/>
    </row>
    <row r="499" spans="2:12" ht="27.75" customHeight="1">
      <c r="B499" s="132">
        <f t="shared" si="24"/>
        <v>13.03</v>
      </c>
      <c r="C499" s="92" t="s">
        <v>123</v>
      </c>
      <c r="D499" s="83" t="s">
        <v>6</v>
      </c>
      <c r="E499" s="93">
        <v>1</v>
      </c>
      <c r="F499" s="390"/>
      <c r="G499" s="391"/>
      <c r="H499" s="83"/>
      <c r="I499" s="93"/>
      <c r="J499" s="389"/>
      <c r="K499" s="94"/>
      <c r="L499" s="95"/>
    </row>
    <row r="500" spans="2:12" ht="16.5" customHeight="1">
      <c r="B500" s="132">
        <f t="shared" si="24"/>
        <v>13.04</v>
      </c>
      <c r="C500" s="92" t="s">
        <v>85</v>
      </c>
      <c r="D500" s="83" t="s">
        <v>6</v>
      </c>
      <c r="E500" s="93"/>
      <c r="F500" s="390"/>
      <c r="G500" s="391"/>
      <c r="H500" s="83"/>
      <c r="I500" s="93"/>
      <c r="J500" s="389"/>
      <c r="K500" s="94"/>
      <c r="L500" s="95"/>
    </row>
    <row r="501" spans="2:12" ht="20.25" customHeight="1">
      <c r="B501" s="132">
        <f t="shared" si="24"/>
        <v>13.049999999999999</v>
      </c>
      <c r="C501" s="92" t="s">
        <v>115</v>
      </c>
      <c r="D501" s="83" t="s">
        <v>6</v>
      </c>
      <c r="E501" s="93">
        <v>15</v>
      </c>
      <c r="F501" s="390"/>
      <c r="G501" s="391"/>
      <c r="H501" s="83"/>
      <c r="I501" s="93"/>
      <c r="J501" s="389"/>
      <c r="K501" s="94"/>
      <c r="L501" s="95"/>
    </row>
    <row r="502" spans="2:12" ht="15">
      <c r="B502" s="132">
        <f t="shared" si="24"/>
        <v>13.059999999999999</v>
      </c>
      <c r="C502" s="96" t="s">
        <v>122</v>
      </c>
      <c r="D502" s="83" t="s">
        <v>6</v>
      </c>
      <c r="E502" s="93">
        <v>1</v>
      </c>
      <c r="F502" s="94" t="s">
        <v>44</v>
      </c>
      <c r="G502" s="94"/>
      <c r="H502" s="83" t="s">
        <v>6</v>
      </c>
      <c r="I502" s="93">
        <v>1</v>
      </c>
      <c r="J502" s="389"/>
      <c r="K502" s="94"/>
      <c r="L502" s="95"/>
    </row>
    <row r="503" spans="2:12" ht="16.5" customHeight="1">
      <c r="B503" s="132">
        <f t="shared" si="24"/>
        <v>13.069999999999999</v>
      </c>
      <c r="C503" s="96" t="s">
        <v>135</v>
      </c>
      <c r="D503" s="83" t="s">
        <v>6</v>
      </c>
      <c r="E503" s="93"/>
      <c r="F503" s="392"/>
      <c r="G503" s="392"/>
      <c r="H503" s="83"/>
      <c r="I503" s="93"/>
      <c r="J503" s="389"/>
      <c r="K503" s="94"/>
      <c r="L503" s="95"/>
    </row>
    <row r="504" spans="2:12" ht="16.5" customHeight="1">
      <c r="B504" s="132">
        <f t="shared" si="24"/>
        <v>13.079999999999998</v>
      </c>
      <c r="C504" s="96" t="s">
        <v>136</v>
      </c>
      <c r="D504" s="83" t="s">
        <v>6</v>
      </c>
      <c r="E504" s="93"/>
      <c r="F504" s="390"/>
      <c r="G504" s="391"/>
      <c r="H504" s="83"/>
      <c r="I504" s="93"/>
      <c r="J504" s="389"/>
      <c r="K504" s="94"/>
      <c r="L504" s="95"/>
    </row>
    <row r="505" spans="2:12" ht="15.75" thickBot="1">
      <c r="B505" s="137">
        <f t="shared" si="24"/>
        <v>13.089999999999998</v>
      </c>
      <c r="C505" s="97" t="s">
        <v>86</v>
      </c>
      <c r="D505" s="98" t="s">
        <v>6</v>
      </c>
      <c r="E505" s="99"/>
      <c r="F505" s="393"/>
      <c r="G505" s="393"/>
      <c r="H505" s="98"/>
      <c r="I505" s="99"/>
      <c r="J505" s="389"/>
      <c r="K505" s="94"/>
      <c r="L505" s="95"/>
    </row>
    <row r="506" spans="2:12" ht="15">
      <c r="B506" s="138">
        <f t="shared" si="24"/>
        <v>13.099999999999998</v>
      </c>
      <c r="C506" s="100" t="s">
        <v>116</v>
      </c>
      <c r="D506" s="101" t="s">
        <v>5</v>
      </c>
      <c r="E506" s="102">
        <v>2.155</v>
      </c>
      <c r="F506" s="381" t="s">
        <v>71</v>
      </c>
      <c r="G506" s="382"/>
      <c r="H506" s="101" t="s">
        <v>29</v>
      </c>
      <c r="I506" s="102"/>
      <c r="J506" s="389"/>
      <c r="K506" s="94"/>
      <c r="L506" s="95"/>
    </row>
    <row r="507" spans="2:12" ht="15">
      <c r="B507" s="132"/>
      <c r="C507" s="92"/>
      <c r="D507" s="83"/>
      <c r="E507" s="93"/>
      <c r="F507" s="379" t="s">
        <v>56</v>
      </c>
      <c r="G507" s="380"/>
      <c r="H507" s="83" t="s">
        <v>29</v>
      </c>
      <c r="I507" s="93">
        <v>2155</v>
      </c>
      <c r="J507" s="389"/>
      <c r="K507" s="94"/>
      <c r="L507" s="95"/>
    </row>
    <row r="508" spans="2:12" ht="15">
      <c r="B508" s="132">
        <f>B506+0.01</f>
        <v>13.109999999999998</v>
      </c>
      <c r="C508" s="94" t="s">
        <v>53</v>
      </c>
      <c r="D508" s="83" t="s">
        <v>5</v>
      </c>
      <c r="E508" s="93">
        <v>4.78</v>
      </c>
      <c r="F508" s="379" t="s">
        <v>107</v>
      </c>
      <c r="G508" s="380"/>
      <c r="H508" s="83" t="s">
        <v>29</v>
      </c>
      <c r="I508" s="93"/>
      <c r="J508" s="389"/>
      <c r="K508" s="94"/>
      <c r="L508" s="95"/>
    </row>
    <row r="509" spans="2:12" ht="15">
      <c r="B509" s="132"/>
      <c r="C509" s="94"/>
      <c r="D509" s="83"/>
      <c r="E509" s="93"/>
      <c r="F509" s="379" t="s">
        <v>208</v>
      </c>
      <c r="G509" s="380"/>
      <c r="H509" s="83" t="s">
        <v>29</v>
      </c>
      <c r="I509" s="93"/>
      <c r="J509" s="389"/>
      <c r="K509" s="94"/>
      <c r="L509" s="95"/>
    </row>
    <row r="510" spans="2:12" ht="15">
      <c r="B510" s="132"/>
      <c r="C510" s="94"/>
      <c r="D510" s="83"/>
      <c r="E510" s="93"/>
      <c r="F510" s="379" t="s">
        <v>137</v>
      </c>
      <c r="G510" s="380"/>
      <c r="H510" s="83" t="s">
        <v>29</v>
      </c>
      <c r="I510" s="93"/>
      <c r="J510" s="389"/>
      <c r="K510" s="94"/>
      <c r="L510" s="95"/>
    </row>
    <row r="511" spans="2:12" ht="15">
      <c r="B511" s="132"/>
      <c r="C511" s="92"/>
      <c r="D511" s="83"/>
      <c r="E511" s="93"/>
      <c r="F511" s="379" t="s">
        <v>114</v>
      </c>
      <c r="G511" s="380"/>
      <c r="H511" s="83" t="s">
        <v>29</v>
      </c>
      <c r="I511" s="93"/>
      <c r="J511" s="389"/>
      <c r="K511" s="94"/>
      <c r="L511" s="95"/>
    </row>
    <row r="512" spans="2:12" ht="15">
      <c r="B512" s="132"/>
      <c r="C512" s="92"/>
      <c r="D512" s="83"/>
      <c r="E512" s="93"/>
      <c r="F512" s="379" t="s">
        <v>57</v>
      </c>
      <c r="G512" s="380"/>
      <c r="H512" s="83" t="s">
        <v>29</v>
      </c>
      <c r="I512" s="93"/>
      <c r="J512" s="389"/>
      <c r="K512" s="94"/>
      <c r="L512" s="95"/>
    </row>
    <row r="513" spans="2:12" ht="15">
      <c r="B513" s="132"/>
      <c r="C513" s="92"/>
      <c r="D513" s="83"/>
      <c r="E513" s="93"/>
      <c r="F513" s="379" t="s">
        <v>108</v>
      </c>
      <c r="G513" s="380"/>
      <c r="H513" s="83" t="s">
        <v>29</v>
      </c>
      <c r="I513" s="93"/>
      <c r="J513" s="389"/>
      <c r="K513" s="94"/>
      <c r="L513" s="95"/>
    </row>
    <row r="514" spans="2:12" ht="15">
      <c r="B514" s="132"/>
      <c r="C514" s="92"/>
      <c r="D514" s="83"/>
      <c r="E514" s="93"/>
      <c r="F514" s="379" t="s">
        <v>112</v>
      </c>
      <c r="G514" s="380"/>
      <c r="H514" s="83" t="s">
        <v>29</v>
      </c>
      <c r="I514" s="93"/>
      <c r="J514" s="389"/>
      <c r="K514" s="94"/>
      <c r="L514" s="95"/>
    </row>
    <row r="515" spans="2:12" ht="15">
      <c r="B515" s="132"/>
      <c r="C515" s="92"/>
      <c r="D515" s="83"/>
      <c r="E515" s="93"/>
      <c r="F515" s="379" t="s">
        <v>82</v>
      </c>
      <c r="G515" s="380"/>
      <c r="H515" s="83" t="s">
        <v>29</v>
      </c>
      <c r="I515" s="93"/>
      <c r="J515" s="389"/>
      <c r="K515" s="203">
        <f>I506+I508+I512</f>
        <v>0</v>
      </c>
      <c r="L515" s="95"/>
    </row>
    <row r="516" spans="2:12" ht="15">
      <c r="B516" s="132"/>
      <c r="C516" s="92"/>
      <c r="D516" s="83"/>
      <c r="E516" s="93"/>
      <c r="F516" s="379" t="s">
        <v>95</v>
      </c>
      <c r="G516" s="380"/>
      <c r="H516" s="83" t="s">
        <v>29</v>
      </c>
      <c r="I516" s="93"/>
      <c r="J516" s="389"/>
      <c r="K516" s="94"/>
      <c r="L516" s="95"/>
    </row>
    <row r="517" spans="2:12" ht="15">
      <c r="B517" s="132"/>
      <c r="C517" s="92"/>
      <c r="D517" s="83"/>
      <c r="E517" s="93"/>
      <c r="F517" s="379" t="s">
        <v>58</v>
      </c>
      <c r="G517" s="380"/>
      <c r="H517" s="83" t="s">
        <v>29</v>
      </c>
      <c r="I517" s="93"/>
      <c r="J517" s="389"/>
      <c r="K517" s="94"/>
      <c r="L517" s="95"/>
    </row>
    <row r="518" spans="2:12" ht="15.75" thickBot="1">
      <c r="B518" s="151"/>
      <c r="C518" s="103"/>
      <c r="D518" s="98"/>
      <c r="E518" s="99"/>
      <c r="F518" s="374" t="s">
        <v>59</v>
      </c>
      <c r="G518" s="375"/>
      <c r="H518" s="98" t="s">
        <v>29</v>
      </c>
      <c r="I518" s="99"/>
      <c r="J518" s="389"/>
      <c r="K518" s="94"/>
      <c r="L518" s="95"/>
    </row>
    <row r="519" spans="2:12" ht="15" customHeight="1">
      <c r="B519" s="153">
        <f>B508+0.01</f>
        <v>13.119999999999997</v>
      </c>
      <c r="C519" s="152" t="s">
        <v>131</v>
      </c>
      <c r="D519" s="101" t="s">
        <v>6</v>
      </c>
      <c r="E519" s="102">
        <v>1</v>
      </c>
      <c r="F519" s="376" t="s">
        <v>113</v>
      </c>
      <c r="G519" s="376"/>
      <c r="H519" s="101" t="s">
        <v>29</v>
      </c>
      <c r="I519" s="102">
        <v>25</v>
      </c>
      <c r="J519" s="389"/>
      <c r="K519" s="94"/>
      <c r="L519" s="95"/>
    </row>
    <row r="520" spans="2:12" ht="15.75" customHeight="1">
      <c r="B520" s="138">
        <f>B519+0.01</f>
        <v>13.129999999999997</v>
      </c>
      <c r="C520" s="106" t="s">
        <v>130</v>
      </c>
      <c r="D520" s="83"/>
      <c r="E520" s="93">
        <v>108</v>
      </c>
      <c r="F520" s="377" t="s">
        <v>111</v>
      </c>
      <c r="G520" s="377"/>
      <c r="H520" s="83" t="s">
        <v>29</v>
      </c>
      <c r="I520" s="93"/>
      <c r="J520" s="389"/>
      <c r="K520" s="94"/>
      <c r="L520" s="95"/>
    </row>
    <row r="521" spans="2:12" ht="19.5" customHeight="1" thickBot="1">
      <c r="B521" s="137"/>
      <c r="C521" s="107"/>
      <c r="D521" s="98"/>
      <c r="E521" s="99"/>
      <c r="F521" s="378" t="s">
        <v>110</v>
      </c>
      <c r="G521" s="378"/>
      <c r="H521" s="98" t="s">
        <v>29</v>
      </c>
      <c r="I521" s="99">
        <v>1730</v>
      </c>
      <c r="J521" s="389"/>
      <c r="K521" s="94"/>
      <c r="L521" s="95"/>
    </row>
    <row r="522" spans="2:12" ht="29.25" customHeight="1">
      <c r="B522" s="138">
        <f>B520+0.01</f>
        <v>13.139999999999997</v>
      </c>
      <c r="C522" s="100" t="s">
        <v>133</v>
      </c>
      <c r="D522" s="101" t="s">
        <v>8</v>
      </c>
      <c r="E522" s="102">
        <v>1</v>
      </c>
      <c r="F522" s="371"/>
      <c r="G522" s="372"/>
      <c r="H522" s="101"/>
      <c r="I522" s="102"/>
      <c r="J522" s="389"/>
      <c r="K522" s="94"/>
      <c r="L522" s="95"/>
    </row>
    <row r="523" spans="2:12" ht="27.75" customHeight="1">
      <c r="B523" s="132">
        <f aca="true" t="shared" si="25" ref="B523:B528">B522+0.01</f>
        <v>13.149999999999997</v>
      </c>
      <c r="C523" s="92" t="s">
        <v>132</v>
      </c>
      <c r="D523" s="83" t="s">
        <v>6</v>
      </c>
      <c r="E523" s="93">
        <v>92</v>
      </c>
      <c r="F523" s="371"/>
      <c r="G523" s="372"/>
      <c r="H523" s="83"/>
      <c r="I523" s="93"/>
      <c r="J523" s="389"/>
      <c r="K523" s="94"/>
      <c r="L523" s="95"/>
    </row>
    <row r="524" spans="2:12" ht="26.25" customHeight="1">
      <c r="B524" s="132">
        <f t="shared" si="25"/>
        <v>13.159999999999997</v>
      </c>
      <c r="C524" s="92" t="s">
        <v>117</v>
      </c>
      <c r="D524" s="83" t="s">
        <v>6</v>
      </c>
      <c r="E524" s="93"/>
      <c r="F524" s="373" t="s">
        <v>54</v>
      </c>
      <c r="G524" s="373"/>
      <c r="H524" s="83" t="s">
        <v>6</v>
      </c>
      <c r="I524" s="93"/>
      <c r="J524" s="389"/>
      <c r="K524" s="94"/>
      <c r="L524" s="95"/>
    </row>
    <row r="525" spans="2:12" ht="15">
      <c r="B525" s="132">
        <f t="shared" si="25"/>
        <v>13.169999999999996</v>
      </c>
      <c r="C525" s="92" t="s">
        <v>84</v>
      </c>
      <c r="D525" s="83" t="s">
        <v>6</v>
      </c>
      <c r="E525" s="93"/>
      <c r="F525" s="373" t="s">
        <v>127</v>
      </c>
      <c r="G525" s="373"/>
      <c r="H525" s="83" t="s">
        <v>6</v>
      </c>
      <c r="I525" s="93"/>
      <c r="J525" s="389"/>
      <c r="K525" s="94"/>
      <c r="L525" s="95"/>
    </row>
    <row r="526" spans="2:12" ht="18.75" customHeight="1">
      <c r="B526" s="132">
        <f t="shared" si="25"/>
        <v>13.179999999999996</v>
      </c>
      <c r="C526" s="92" t="s">
        <v>118</v>
      </c>
      <c r="D526" s="83" t="s">
        <v>29</v>
      </c>
      <c r="E526" s="93"/>
      <c r="F526" s="369" t="s">
        <v>7</v>
      </c>
      <c r="G526" s="370"/>
      <c r="H526" s="83" t="s">
        <v>29</v>
      </c>
      <c r="I526" s="93"/>
      <c r="J526" s="389"/>
      <c r="K526" s="94"/>
      <c r="L526" s="95"/>
    </row>
    <row r="527" spans="2:12" ht="15">
      <c r="B527" s="132">
        <f t="shared" si="25"/>
        <v>13.189999999999996</v>
      </c>
      <c r="C527" s="92" t="s">
        <v>119</v>
      </c>
      <c r="D527" s="83" t="s">
        <v>6</v>
      </c>
      <c r="E527" s="93"/>
      <c r="F527" s="369" t="s">
        <v>124</v>
      </c>
      <c r="G527" s="370"/>
      <c r="H527" s="83" t="s">
        <v>6</v>
      </c>
      <c r="I527" s="93"/>
      <c r="J527" s="389"/>
      <c r="K527" s="94"/>
      <c r="L527" s="95"/>
    </row>
    <row r="528" spans="2:12" ht="15">
      <c r="B528" s="132">
        <f t="shared" si="25"/>
        <v>13.199999999999996</v>
      </c>
      <c r="C528" s="92" t="s">
        <v>121</v>
      </c>
      <c r="D528" s="83" t="s">
        <v>6</v>
      </c>
      <c r="E528" s="93"/>
      <c r="F528" s="369" t="s">
        <v>125</v>
      </c>
      <c r="G528" s="370"/>
      <c r="H528" s="83" t="s">
        <v>6</v>
      </c>
      <c r="I528" s="93"/>
      <c r="J528" s="389"/>
      <c r="K528" s="94"/>
      <c r="L528" s="95"/>
    </row>
    <row r="529" spans="2:12" ht="15">
      <c r="B529" s="132"/>
      <c r="C529" s="92"/>
      <c r="D529" s="83"/>
      <c r="E529" s="93"/>
      <c r="F529" s="369" t="s">
        <v>126</v>
      </c>
      <c r="G529" s="370"/>
      <c r="H529" s="83" t="s">
        <v>6</v>
      </c>
      <c r="I529" s="93"/>
      <c r="J529" s="389"/>
      <c r="K529" s="94"/>
      <c r="L529" s="95"/>
    </row>
    <row r="530" spans="2:12" ht="15">
      <c r="B530" s="133">
        <f>B528+0.01</f>
        <v>13.209999999999996</v>
      </c>
      <c r="C530" s="92" t="s">
        <v>120</v>
      </c>
      <c r="D530" s="83" t="s">
        <v>6</v>
      </c>
      <c r="E530" s="93"/>
      <c r="F530" s="369" t="s">
        <v>83</v>
      </c>
      <c r="G530" s="370"/>
      <c r="H530" s="83" t="s">
        <v>6</v>
      </c>
      <c r="I530" s="93"/>
      <c r="J530" s="389"/>
      <c r="K530" s="94"/>
      <c r="L530" s="95"/>
    </row>
    <row r="531" spans="2:12" ht="15">
      <c r="B531" s="133"/>
      <c r="C531" s="92"/>
      <c r="D531" s="83"/>
      <c r="E531" s="93"/>
      <c r="F531" s="369" t="s">
        <v>109</v>
      </c>
      <c r="G531" s="370"/>
      <c r="H531" s="83" t="s">
        <v>6</v>
      </c>
      <c r="I531" s="93"/>
      <c r="J531" s="389"/>
      <c r="K531" s="94"/>
      <c r="L531" s="95"/>
    </row>
    <row r="532" spans="2:12" ht="15">
      <c r="B532" s="133"/>
      <c r="C532" s="92"/>
      <c r="D532" s="83"/>
      <c r="E532" s="93"/>
      <c r="F532" s="369" t="s">
        <v>100</v>
      </c>
      <c r="G532" s="370"/>
      <c r="H532" s="83" t="s">
        <v>6</v>
      </c>
      <c r="I532" s="93"/>
      <c r="J532" s="389"/>
      <c r="K532" s="94"/>
      <c r="L532" s="95"/>
    </row>
    <row r="533" spans="2:12" ht="18.75" customHeight="1">
      <c r="B533" s="133">
        <f>B530+0.01</f>
        <v>13.219999999999995</v>
      </c>
      <c r="C533" s="92" t="s">
        <v>41</v>
      </c>
      <c r="D533" s="83" t="s">
        <v>6</v>
      </c>
      <c r="E533" s="93"/>
      <c r="F533" s="369" t="s">
        <v>42</v>
      </c>
      <c r="G533" s="370"/>
      <c r="H533" s="83" t="s">
        <v>27</v>
      </c>
      <c r="I533" s="93">
        <f>E533*2.2</f>
        <v>0</v>
      </c>
      <c r="J533" s="389"/>
      <c r="K533" s="94"/>
      <c r="L533" s="95"/>
    </row>
    <row r="534" spans="2:12" ht="18.75" customHeight="1" thickBot="1">
      <c r="B534" s="134"/>
      <c r="C534" s="103"/>
      <c r="D534" s="98"/>
      <c r="E534" s="99"/>
      <c r="F534" s="359" t="s">
        <v>43</v>
      </c>
      <c r="G534" s="360"/>
      <c r="H534" s="98" t="s">
        <v>27</v>
      </c>
      <c r="I534" s="99">
        <f>E533*2.5*2.73</f>
        <v>0</v>
      </c>
      <c r="J534" s="389"/>
      <c r="K534" s="104"/>
      <c r="L534" s="108"/>
    </row>
    <row r="535" spans="2:12" ht="27.75" customHeight="1">
      <c r="B535" s="135">
        <f>B533+0.01</f>
        <v>13.229999999999995</v>
      </c>
      <c r="C535" s="105" t="s">
        <v>209</v>
      </c>
      <c r="D535" s="101" t="s">
        <v>6</v>
      </c>
      <c r="E535" s="144"/>
      <c r="F535" s="361" t="s">
        <v>94</v>
      </c>
      <c r="G535" s="362"/>
      <c r="H535" s="101" t="s">
        <v>29</v>
      </c>
      <c r="I535" s="102"/>
      <c r="J535" s="363" t="s">
        <v>87</v>
      </c>
      <c r="K535" s="364"/>
      <c r="L535" s="365"/>
    </row>
    <row r="536" spans="2:12" ht="27.75" customHeight="1" thickBot="1">
      <c r="B536" s="134"/>
      <c r="C536" s="107"/>
      <c r="D536" s="98"/>
      <c r="E536" s="145"/>
      <c r="F536" s="359" t="s">
        <v>97</v>
      </c>
      <c r="G536" s="360"/>
      <c r="H536" s="98" t="s">
        <v>29</v>
      </c>
      <c r="I536" s="99"/>
      <c r="J536" s="366"/>
      <c r="K536" s="367"/>
      <c r="L536" s="368"/>
    </row>
    <row r="537" spans="2:12" ht="17.25" customHeight="1">
      <c r="B537" s="131">
        <v>14</v>
      </c>
      <c r="C537" s="383" t="s">
        <v>326</v>
      </c>
      <c r="D537" s="384"/>
      <c r="E537" s="384"/>
      <c r="F537" s="384"/>
      <c r="G537" s="384"/>
      <c r="H537" s="384"/>
      <c r="I537" s="384"/>
      <c r="J537" s="384"/>
      <c r="K537" s="384"/>
      <c r="L537" s="385"/>
    </row>
    <row r="538" spans="2:12" ht="21" customHeight="1">
      <c r="B538" s="132">
        <f aca="true" t="shared" si="26" ref="B538:B547">B537+0.01</f>
        <v>14.01</v>
      </c>
      <c r="C538" s="88" t="s">
        <v>129</v>
      </c>
      <c r="D538" s="83" t="s">
        <v>134</v>
      </c>
      <c r="E538" s="93">
        <v>6</v>
      </c>
      <c r="F538" s="386"/>
      <c r="G538" s="387"/>
      <c r="H538" s="89"/>
      <c r="I538" s="147"/>
      <c r="J538" s="388" t="s">
        <v>165</v>
      </c>
      <c r="K538" s="90"/>
      <c r="L538" s="91"/>
    </row>
    <row r="539" spans="2:12" ht="28.5" customHeight="1">
      <c r="B539" s="132">
        <f t="shared" si="26"/>
        <v>14.02</v>
      </c>
      <c r="C539" s="92" t="s">
        <v>128</v>
      </c>
      <c r="D539" s="83" t="s">
        <v>6</v>
      </c>
      <c r="E539" s="93">
        <v>4</v>
      </c>
      <c r="F539" s="373" t="s">
        <v>16</v>
      </c>
      <c r="G539" s="373"/>
      <c r="H539" s="83" t="s">
        <v>6</v>
      </c>
      <c r="I539" s="93">
        <v>4</v>
      </c>
      <c r="J539" s="389"/>
      <c r="K539" s="94"/>
      <c r="L539" s="95"/>
    </row>
    <row r="540" spans="2:12" ht="27.75" customHeight="1">
      <c r="B540" s="132">
        <f t="shared" si="26"/>
        <v>14.03</v>
      </c>
      <c r="C540" s="92" t="s">
        <v>123</v>
      </c>
      <c r="D540" s="83" t="s">
        <v>6</v>
      </c>
      <c r="E540" s="93"/>
      <c r="F540" s="390"/>
      <c r="G540" s="391"/>
      <c r="H540" s="83"/>
      <c r="I540" s="93"/>
      <c r="J540" s="389"/>
      <c r="K540" s="94"/>
      <c r="L540" s="95"/>
    </row>
    <row r="541" spans="2:12" ht="16.5" customHeight="1">
      <c r="B541" s="132">
        <f t="shared" si="26"/>
        <v>14.04</v>
      </c>
      <c r="C541" s="92" t="s">
        <v>85</v>
      </c>
      <c r="D541" s="83" t="s">
        <v>6</v>
      </c>
      <c r="E541" s="93">
        <v>4</v>
      </c>
      <c r="F541" s="390"/>
      <c r="G541" s="391"/>
      <c r="H541" s="83"/>
      <c r="I541" s="93"/>
      <c r="J541" s="389"/>
      <c r="K541" s="94"/>
      <c r="L541" s="95"/>
    </row>
    <row r="542" spans="2:12" ht="20.25" customHeight="1">
      <c r="B542" s="132">
        <f t="shared" si="26"/>
        <v>14.049999999999999</v>
      </c>
      <c r="C542" s="92" t="s">
        <v>115</v>
      </c>
      <c r="D542" s="83" t="s">
        <v>6</v>
      </c>
      <c r="E542" s="93"/>
      <c r="F542" s="390"/>
      <c r="G542" s="391"/>
      <c r="H542" s="83"/>
      <c r="I542" s="93"/>
      <c r="J542" s="389"/>
      <c r="K542" s="94"/>
      <c r="L542" s="95"/>
    </row>
    <row r="543" spans="2:12" ht="15">
      <c r="B543" s="132">
        <f t="shared" si="26"/>
        <v>14.059999999999999</v>
      </c>
      <c r="C543" s="96" t="s">
        <v>122</v>
      </c>
      <c r="D543" s="83" t="s">
        <v>6</v>
      </c>
      <c r="E543" s="93">
        <v>5</v>
      </c>
      <c r="F543" s="94" t="s">
        <v>44</v>
      </c>
      <c r="G543" s="94"/>
      <c r="H543" s="83" t="s">
        <v>6</v>
      </c>
      <c r="I543" s="93">
        <v>5</v>
      </c>
      <c r="J543" s="389"/>
      <c r="K543" s="94"/>
      <c r="L543" s="95"/>
    </row>
    <row r="544" spans="2:12" ht="16.5" customHeight="1">
      <c r="B544" s="132">
        <f t="shared" si="26"/>
        <v>14.069999999999999</v>
      </c>
      <c r="C544" s="96" t="s">
        <v>135</v>
      </c>
      <c r="D544" s="83" t="s">
        <v>6</v>
      </c>
      <c r="E544" s="93"/>
      <c r="F544" s="392"/>
      <c r="G544" s="392"/>
      <c r="H544" s="83"/>
      <c r="I544" s="93"/>
      <c r="J544" s="389"/>
      <c r="K544" s="94"/>
      <c r="L544" s="95"/>
    </row>
    <row r="545" spans="2:12" ht="16.5" customHeight="1">
      <c r="B545" s="132">
        <f t="shared" si="26"/>
        <v>14.079999999999998</v>
      </c>
      <c r="C545" s="96" t="s">
        <v>136</v>
      </c>
      <c r="D545" s="83" t="s">
        <v>6</v>
      </c>
      <c r="E545" s="93">
        <v>5</v>
      </c>
      <c r="F545" s="390"/>
      <c r="G545" s="391"/>
      <c r="H545" s="83"/>
      <c r="I545" s="93"/>
      <c r="J545" s="389"/>
      <c r="K545" s="94"/>
      <c r="L545" s="95"/>
    </row>
    <row r="546" spans="2:12" ht="15.75" thickBot="1">
      <c r="B546" s="137">
        <f t="shared" si="26"/>
        <v>14.089999999999998</v>
      </c>
      <c r="C546" s="97" t="s">
        <v>86</v>
      </c>
      <c r="D546" s="98" t="s">
        <v>6</v>
      </c>
      <c r="E546" s="99"/>
      <c r="F546" s="393"/>
      <c r="G546" s="393"/>
      <c r="H546" s="98"/>
      <c r="I546" s="99"/>
      <c r="J546" s="389"/>
      <c r="K546" s="94"/>
      <c r="L546" s="95"/>
    </row>
    <row r="547" spans="2:12" ht="15">
      <c r="B547" s="138">
        <f t="shared" si="26"/>
        <v>14.099999999999998</v>
      </c>
      <c r="C547" s="100" t="s">
        <v>116</v>
      </c>
      <c r="D547" s="101" t="s">
        <v>5</v>
      </c>
      <c r="E547" s="102">
        <v>0.62</v>
      </c>
      <c r="F547" s="381" t="s">
        <v>71</v>
      </c>
      <c r="G547" s="382"/>
      <c r="H547" s="101" t="s">
        <v>29</v>
      </c>
      <c r="I547" s="102">
        <v>180</v>
      </c>
      <c r="J547" s="389"/>
      <c r="K547" s="94"/>
      <c r="L547" s="95"/>
    </row>
    <row r="548" spans="2:12" ht="15">
      <c r="B548" s="132"/>
      <c r="C548" s="92"/>
      <c r="D548" s="83"/>
      <c r="E548" s="93"/>
      <c r="F548" s="379" t="s">
        <v>56</v>
      </c>
      <c r="G548" s="380"/>
      <c r="H548" s="83" t="s">
        <v>29</v>
      </c>
      <c r="I548" s="93"/>
      <c r="J548" s="389"/>
      <c r="K548" s="214">
        <f>I547+I549+I558+I559</f>
        <v>675</v>
      </c>
      <c r="L548" s="95"/>
    </row>
    <row r="549" spans="2:12" ht="15">
      <c r="B549" s="132">
        <f>B547+0.01</f>
        <v>14.109999999999998</v>
      </c>
      <c r="C549" s="94" t="s">
        <v>53</v>
      </c>
      <c r="D549" s="83" t="s">
        <v>5</v>
      </c>
      <c r="E549" s="93">
        <v>3.1</v>
      </c>
      <c r="F549" s="379" t="s">
        <v>107</v>
      </c>
      <c r="G549" s="380"/>
      <c r="H549" s="83" t="s">
        <v>29</v>
      </c>
      <c r="I549" s="93">
        <v>215</v>
      </c>
      <c r="J549" s="389"/>
      <c r="K549" s="214">
        <f>0.92*K548</f>
        <v>621</v>
      </c>
      <c r="L549" s="95"/>
    </row>
    <row r="550" spans="2:12" ht="15">
      <c r="B550" s="132"/>
      <c r="C550" s="94"/>
      <c r="D550" s="83"/>
      <c r="E550" s="93"/>
      <c r="F550" s="379" t="s">
        <v>208</v>
      </c>
      <c r="G550" s="380"/>
      <c r="H550" s="83" t="s">
        <v>29</v>
      </c>
      <c r="I550" s="93"/>
      <c r="J550" s="389"/>
      <c r="K550" s="94"/>
      <c r="L550" s="95"/>
    </row>
    <row r="551" spans="2:12" ht="15">
      <c r="B551" s="132"/>
      <c r="C551" s="94"/>
      <c r="D551" s="83"/>
      <c r="E551" s="93"/>
      <c r="F551" s="379" t="s">
        <v>137</v>
      </c>
      <c r="G551" s="380"/>
      <c r="H551" s="83" t="s">
        <v>29</v>
      </c>
      <c r="I551" s="93"/>
      <c r="J551" s="389"/>
      <c r="K551" s="94"/>
      <c r="L551" s="95"/>
    </row>
    <row r="552" spans="2:12" ht="15">
      <c r="B552" s="132"/>
      <c r="C552" s="92"/>
      <c r="D552" s="83"/>
      <c r="E552" s="93"/>
      <c r="F552" s="379" t="s">
        <v>114</v>
      </c>
      <c r="G552" s="380"/>
      <c r="H552" s="83" t="s">
        <v>29</v>
      </c>
      <c r="I552" s="93"/>
      <c r="J552" s="389"/>
      <c r="K552" s="94"/>
      <c r="L552" s="95"/>
    </row>
    <row r="553" spans="2:12" ht="15">
      <c r="B553" s="132"/>
      <c r="C553" s="92"/>
      <c r="D553" s="83"/>
      <c r="E553" s="93"/>
      <c r="F553" s="379" t="s">
        <v>57</v>
      </c>
      <c r="G553" s="380"/>
      <c r="H553" s="83" t="s">
        <v>29</v>
      </c>
      <c r="I553" s="93"/>
      <c r="J553" s="389"/>
      <c r="K553" s="94"/>
      <c r="L553" s="95"/>
    </row>
    <row r="554" spans="2:12" ht="15">
      <c r="B554" s="132"/>
      <c r="C554" s="92"/>
      <c r="D554" s="83"/>
      <c r="E554" s="93"/>
      <c r="F554" s="379" t="s">
        <v>108</v>
      </c>
      <c r="G554" s="380"/>
      <c r="H554" s="83" t="s">
        <v>29</v>
      </c>
      <c r="I554" s="93"/>
      <c r="J554" s="389"/>
      <c r="K554" s="94"/>
      <c r="L554" s="95"/>
    </row>
    <row r="555" spans="2:12" ht="15">
      <c r="B555" s="132"/>
      <c r="C555" s="92"/>
      <c r="D555" s="83"/>
      <c r="E555" s="93"/>
      <c r="F555" s="379" t="s">
        <v>112</v>
      </c>
      <c r="G555" s="380"/>
      <c r="H555" s="83" t="s">
        <v>29</v>
      </c>
      <c r="I555" s="93"/>
      <c r="J555" s="389"/>
      <c r="K555" s="94"/>
      <c r="L555" s="95"/>
    </row>
    <row r="556" spans="2:12" ht="15">
      <c r="B556" s="132"/>
      <c r="C556" s="92"/>
      <c r="D556" s="83"/>
      <c r="E556" s="93"/>
      <c r="F556" s="379" t="s">
        <v>82</v>
      </c>
      <c r="G556" s="380"/>
      <c r="H556" s="83" t="s">
        <v>29</v>
      </c>
      <c r="I556" s="93"/>
      <c r="J556" s="389"/>
      <c r="K556" s="203"/>
      <c r="L556" s="95"/>
    </row>
    <row r="557" spans="2:12" ht="15">
      <c r="B557" s="132"/>
      <c r="C557" s="92"/>
      <c r="D557" s="83"/>
      <c r="E557" s="93"/>
      <c r="F557" s="379" t="s">
        <v>95</v>
      </c>
      <c r="G557" s="380"/>
      <c r="H557" s="83" t="s">
        <v>29</v>
      </c>
      <c r="I557" s="93"/>
      <c r="J557" s="389"/>
      <c r="K557" s="94"/>
      <c r="L557" s="95"/>
    </row>
    <row r="558" spans="2:12" ht="15">
      <c r="B558" s="132"/>
      <c r="C558" s="92"/>
      <c r="D558" s="83"/>
      <c r="E558" s="93"/>
      <c r="F558" s="379" t="s">
        <v>58</v>
      </c>
      <c r="G558" s="380"/>
      <c r="H558" s="83" t="s">
        <v>29</v>
      </c>
      <c r="I558" s="93">
        <v>170</v>
      </c>
      <c r="J558" s="389"/>
      <c r="K558" s="94"/>
      <c r="L558" s="95"/>
    </row>
    <row r="559" spans="2:12" ht="15.75" thickBot="1">
      <c r="B559" s="151"/>
      <c r="C559" s="103"/>
      <c r="D559" s="98"/>
      <c r="E559" s="99"/>
      <c r="F559" s="374" t="s">
        <v>59</v>
      </c>
      <c r="G559" s="375"/>
      <c r="H559" s="98" t="s">
        <v>29</v>
      </c>
      <c r="I559" s="99">
        <v>110</v>
      </c>
      <c r="J559" s="389"/>
      <c r="K559" s="94"/>
      <c r="L559" s="95"/>
    </row>
    <row r="560" spans="2:12" ht="15" customHeight="1">
      <c r="B560" s="153">
        <f>B549+0.01</f>
        <v>14.119999999999997</v>
      </c>
      <c r="C560" s="152" t="s">
        <v>131</v>
      </c>
      <c r="D560" s="101" t="s">
        <v>6</v>
      </c>
      <c r="E560" s="102">
        <v>6</v>
      </c>
      <c r="F560" s="376" t="s">
        <v>113</v>
      </c>
      <c r="G560" s="376"/>
      <c r="H560" s="101" t="s">
        <v>29</v>
      </c>
      <c r="I560" s="102"/>
      <c r="J560" s="389"/>
      <c r="K560" s="94"/>
      <c r="L560" s="95"/>
    </row>
    <row r="561" spans="2:12" ht="15.75" customHeight="1">
      <c r="B561" s="138">
        <f>B560+0.01</f>
        <v>14.129999999999997</v>
      </c>
      <c r="C561" s="106" t="s">
        <v>130</v>
      </c>
      <c r="D561" s="83"/>
      <c r="E561" s="93">
        <v>2</v>
      </c>
      <c r="F561" s="377" t="s">
        <v>111</v>
      </c>
      <c r="G561" s="377"/>
      <c r="H561" s="83" t="s">
        <v>29</v>
      </c>
      <c r="I561" s="93">
        <v>110</v>
      </c>
      <c r="J561" s="389"/>
      <c r="K561" s="94"/>
      <c r="L561" s="95"/>
    </row>
    <row r="562" spans="2:12" ht="19.5" customHeight="1" thickBot="1">
      <c r="B562" s="137"/>
      <c r="C562" s="107"/>
      <c r="D562" s="98"/>
      <c r="E562" s="99"/>
      <c r="F562" s="378" t="s">
        <v>110</v>
      </c>
      <c r="G562" s="378"/>
      <c r="H562" s="98" t="s">
        <v>29</v>
      </c>
      <c r="I562" s="99">
        <v>110</v>
      </c>
      <c r="J562" s="389"/>
      <c r="K562" s="94"/>
      <c r="L562" s="95"/>
    </row>
    <row r="563" spans="2:12" ht="29.25" customHeight="1">
      <c r="B563" s="138">
        <f>B561+0.01</f>
        <v>14.139999999999997</v>
      </c>
      <c r="C563" s="100" t="s">
        <v>133</v>
      </c>
      <c r="D563" s="101" t="s">
        <v>8</v>
      </c>
      <c r="E563" s="102">
        <v>6</v>
      </c>
      <c r="F563" s="371"/>
      <c r="G563" s="372"/>
      <c r="H563" s="101"/>
      <c r="I563" s="102"/>
      <c r="J563" s="389"/>
      <c r="K563" s="94"/>
      <c r="L563" s="95"/>
    </row>
    <row r="564" spans="2:12" ht="27.75" customHeight="1">
      <c r="B564" s="132">
        <f aca="true" t="shared" si="27" ref="B564:B569">B563+0.01</f>
        <v>14.149999999999997</v>
      </c>
      <c r="C564" s="92" t="s">
        <v>132</v>
      </c>
      <c r="D564" s="83" t="s">
        <v>6</v>
      </c>
      <c r="E564" s="93">
        <v>2</v>
      </c>
      <c r="F564" s="371"/>
      <c r="G564" s="372"/>
      <c r="H564" s="83"/>
      <c r="I564" s="93"/>
      <c r="J564" s="389"/>
      <c r="K564" s="94"/>
      <c r="L564" s="95"/>
    </row>
    <row r="565" spans="2:12" ht="26.25" customHeight="1">
      <c r="B565" s="132">
        <f t="shared" si="27"/>
        <v>14.159999999999997</v>
      </c>
      <c r="C565" s="92" t="s">
        <v>117</v>
      </c>
      <c r="D565" s="83" t="s">
        <v>6</v>
      </c>
      <c r="E565" s="93"/>
      <c r="F565" s="373" t="s">
        <v>54</v>
      </c>
      <c r="G565" s="373"/>
      <c r="H565" s="83" t="s">
        <v>6</v>
      </c>
      <c r="I565" s="93"/>
      <c r="J565" s="389"/>
      <c r="K565" s="94"/>
      <c r="L565" s="95"/>
    </row>
    <row r="566" spans="2:12" ht="15">
      <c r="B566" s="132">
        <f t="shared" si="27"/>
        <v>14.169999999999996</v>
      </c>
      <c r="C566" s="92" t="s">
        <v>84</v>
      </c>
      <c r="D566" s="83" t="s">
        <v>6</v>
      </c>
      <c r="E566" s="93"/>
      <c r="F566" s="373" t="s">
        <v>127</v>
      </c>
      <c r="G566" s="373"/>
      <c r="H566" s="83" t="s">
        <v>6</v>
      </c>
      <c r="I566" s="93"/>
      <c r="J566" s="389"/>
      <c r="K566" s="94"/>
      <c r="L566" s="95"/>
    </row>
    <row r="567" spans="2:12" ht="18.75" customHeight="1">
      <c r="B567" s="132">
        <f t="shared" si="27"/>
        <v>14.179999999999996</v>
      </c>
      <c r="C567" s="92" t="s">
        <v>118</v>
      </c>
      <c r="D567" s="83" t="s">
        <v>29</v>
      </c>
      <c r="E567" s="93"/>
      <c r="F567" s="369" t="s">
        <v>7</v>
      </c>
      <c r="G567" s="370"/>
      <c r="H567" s="83" t="s">
        <v>29</v>
      </c>
      <c r="I567" s="93"/>
      <c r="J567" s="389"/>
      <c r="K567" s="94"/>
      <c r="L567" s="95"/>
    </row>
    <row r="568" spans="2:12" ht="15">
      <c r="B568" s="132">
        <f t="shared" si="27"/>
        <v>14.189999999999996</v>
      </c>
      <c r="C568" s="92" t="s">
        <v>119</v>
      </c>
      <c r="D568" s="83" t="s">
        <v>6</v>
      </c>
      <c r="E568" s="93"/>
      <c r="F568" s="369" t="s">
        <v>124</v>
      </c>
      <c r="G568" s="370"/>
      <c r="H568" s="83" t="s">
        <v>6</v>
      </c>
      <c r="I568" s="93"/>
      <c r="J568" s="389"/>
      <c r="K568" s="94"/>
      <c r="L568" s="95"/>
    </row>
    <row r="569" spans="2:12" ht="15">
      <c r="B569" s="132">
        <f t="shared" si="27"/>
        <v>14.199999999999996</v>
      </c>
      <c r="C569" s="92" t="s">
        <v>121</v>
      </c>
      <c r="D569" s="83" t="s">
        <v>6</v>
      </c>
      <c r="E569" s="93"/>
      <c r="F569" s="369" t="s">
        <v>125</v>
      </c>
      <c r="G569" s="370"/>
      <c r="H569" s="83" t="s">
        <v>6</v>
      </c>
      <c r="I569" s="93"/>
      <c r="J569" s="389"/>
      <c r="K569" s="94"/>
      <c r="L569" s="95"/>
    </row>
    <row r="570" spans="2:12" ht="15">
      <c r="B570" s="132"/>
      <c r="C570" s="92"/>
      <c r="D570" s="83"/>
      <c r="E570" s="93"/>
      <c r="F570" s="369" t="s">
        <v>126</v>
      </c>
      <c r="G570" s="370"/>
      <c r="H570" s="83" t="s">
        <v>6</v>
      </c>
      <c r="I570" s="93"/>
      <c r="J570" s="389"/>
      <c r="K570" s="94"/>
      <c r="L570" s="95"/>
    </row>
    <row r="571" spans="2:12" ht="15">
      <c r="B571" s="133">
        <f>B569+0.01</f>
        <v>14.209999999999996</v>
      </c>
      <c r="C571" s="92" t="s">
        <v>120</v>
      </c>
      <c r="D571" s="83" t="s">
        <v>6</v>
      </c>
      <c r="E571" s="93"/>
      <c r="F571" s="369" t="s">
        <v>83</v>
      </c>
      <c r="G571" s="370"/>
      <c r="H571" s="83" t="s">
        <v>6</v>
      </c>
      <c r="I571" s="93"/>
      <c r="J571" s="389"/>
      <c r="K571" s="94"/>
      <c r="L571" s="95"/>
    </row>
    <row r="572" spans="2:12" ht="15">
      <c r="B572" s="133"/>
      <c r="C572" s="92"/>
      <c r="D572" s="83"/>
      <c r="E572" s="93"/>
      <c r="F572" s="369" t="s">
        <v>109</v>
      </c>
      <c r="G572" s="370"/>
      <c r="H572" s="83" t="s">
        <v>6</v>
      </c>
      <c r="I572" s="93"/>
      <c r="J572" s="389"/>
      <c r="K572" s="94"/>
      <c r="L572" s="95"/>
    </row>
    <row r="573" spans="2:12" ht="15">
      <c r="B573" s="133"/>
      <c r="C573" s="92"/>
      <c r="D573" s="83"/>
      <c r="E573" s="93"/>
      <c r="F573" s="369" t="s">
        <v>100</v>
      </c>
      <c r="G573" s="370"/>
      <c r="H573" s="83" t="s">
        <v>6</v>
      </c>
      <c r="I573" s="93"/>
      <c r="J573" s="389"/>
      <c r="K573" s="94"/>
      <c r="L573" s="95"/>
    </row>
    <row r="574" spans="2:12" ht="18.75" customHeight="1">
      <c r="B574" s="133">
        <f>B571+0.01</f>
        <v>14.219999999999995</v>
      </c>
      <c r="C574" s="92" t="s">
        <v>41</v>
      </c>
      <c r="D574" s="83" t="s">
        <v>6</v>
      </c>
      <c r="E574" s="93"/>
      <c r="F574" s="369" t="s">
        <v>42</v>
      </c>
      <c r="G574" s="370"/>
      <c r="H574" s="83" t="s">
        <v>27</v>
      </c>
      <c r="I574" s="93">
        <f>E574*2.2</f>
        <v>0</v>
      </c>
      <c r="J574" s="389"/>
      <c r="K574" s="94"/>
      <c r="L574" s="95"/>
    </row>
    <row r="575" spans="2:12" ht="18.75" customHeight="1" thickBot="1">
      <c r="B575" s="134"/>
      <c r="C575" s="103"/>
      <c r="D575" s="98"/>
      <c r="E575" s="99"/>
      <c r="F575" s="359" t="s">
        <v>43</v>
      </c>
      <c r="G575" s="360"/>
      <c r="H575" s="98" t="s">
        <v>27</v>
      </c>
      <c r="I575" s="99">
        <f>E574*2.5*2.73</f>
        <v>0</v>
      </c>
      <c r="J575" s="389"/>
      <c r="K575" s="104"/>
      <c r="L575" s="108"/>
    </row>
    <row r="576" spans="2:12" ht="27.75" customHeight="1">
      <c r="B576" s="135">
        <f>B574+0.01</f>
        <v>14.229999999999995</v>
      </c>
      <c r="C576" s="105" t="s">
        <v>209</v>
      </c>
      <c r="D576" s="101" t="s">
        <v>6</v>
      </c>
      <c r="E576" s="144"/>
      <c r="F576" s="361" t="s">
        <v>94</v>
      </c>
      <c r="G576" s="362"/>
      <c r="H576" s="101" t="s">
        <v>29</v>
      </c>
      <c r="I576" s="102"/>
      <c r="J576" s="363" t="s">
        <v>87</v>
      </c>
      <c r="K576" s="364"/>
      <c r="L576" s="365"/>
    </row>
    <row r="577" spans="2:12" ht="27.75" customHeight="1" thickBot="1">
      <c r="B577" s="134"/>
      <c r="C577" s="107"/>
      <c r="D577" s="98"/>
      <c r="E577" s="145"/>
      <c r="F577" s="359" t="s">
        <v>97</v>
      </c>
      <c r="G577" s="360"/>
      <c r="H577" s="98" t="s">
        <v>29</v>
      </c>
      <c r="I577" s="99"/>
      <c r="J577" s="366"/>
      <c r="K577" s="367"/>
      <c r="L577" s="368"/>
    </row>
    <row r="578" spans="2:12" ht="17.25" customHeight="1" thickBot="1">
      <c r="B578" s="136">
        <v>14</v>
      </c>
      <c r="C578" s="396" t="s">
        <v>138</v>
      </c>
      <c r="D578" s="397"/>
      <c r="E578" s="397"/>
      <c r="F578" s="397"/>
      <c r="G578" s="397"/>
      <c r="H578" s="397"/>
      <c r="I578" s="397"/>
      <c r="J578" s="397"/>
      <c r="K578" s="397"/>
      <c r="L578" s="398"/>
    </row>
    <row r="579" spans="1:12" ht="17.25" customHeight="1">
      <c r="A579" s="149"/>
      <c r="B579" s="399" t="s">
        <v>139</v>
      </c>
      <c r="C579" s="400"/>
      <c r="D579" s="400"/>
      <c r="E579" s="400"/>
      <c r="F579" s="401" t="s">
        <v>140</v>
      </c>
      <c r="G579" s="401"/>
      <c r="H579" s="401"/>
      <c r="I579" s="401"/>
      <c r="J579" s="212"/>
      <c r="K579" s="120"/>
      <c r="L579" s="120"/>
    </row>
    <row r="580" spans="2:12" ht="21" customHeight="1">
      <c r="B580" s="132">
        <f>B578+0.01</f>
        <v>14.01</v>
      </c>
      <c r="C580" s="88" t="s">
        <v>129</v>
      </c>
      <c r="D580" s="83" t="s">
        <v>134</v>
      </c>
      <c r="E580" s="93">
        <f>SUM(E5,E46,E87,E128,E169,E210,E251,E292,E333,E374,E415,E456,E538,E497)</f>
        <v>6</v>
      </c>
      <c r="F580" s="386"/>
      <c r="G580" s="387"/>
      <c r="H580" s="89"/>
      <c r="I580" s="93">
        <f>SUM(I5,I46,I87,I128,I169,I210,I251,I292,I333,I374,I415,I456,I538,I497)</f>
        <v>0</v>
      </c>
      <c r="J580" s="388"/>
      <c r="K580" s="90"/>
      <c r="L580" s="91"/>
    </row>
    <row r="581" spans="2:12" ht="28.5" customHeight="1">
      <c r="B581" s="132">
        <f aca="true" t="shared" si="28" ref="B581:B589">B580+0.01</f>
        <v>14.02</v>
      </c>
      <c r="C581" s="92" t="s">
        <v>128</v>
      </c>
      <c r="D581" s="83" t="s">
        <v>6</v>
      </c>
      <c r="E581" s="93">
        <f>SUM(E6,E47,E88,E129,E170,E211,E252,E293,E334,E375,E416,E457,E539,E498)</f>
        <v>90</v>
      </c>
      <c r="F581" s="373" t="s">
        <v>16</v>
      </c>
      <c r="G581" s="373"/>
      <c r="H581" s="83" t="s">
        <v>6</v>
      </c>
      <c r="I581" s="93">
        <f aca="true" t="shared" si="29" ref="I581:I619">SUM(I6,I47,I88,I129,I170,I211,I252,I293,I334,I375,I416,I457,I539,I498)</f>
        <v>121</v>
      </c>
      <c r="J581" s="389"/>
      <c r="K581" s="94"/>
      <c r="L581" s="95"/>
    </row>
    <row r="582" spans="2:12" ht="27.75" customHeight="1">
      <c r="B582" s="132">
        <f t="shared" si="28"/>
        <v>14.03</v>
      </c>
      <c r="C582" s="92" t="s">
        <v>123</v>
      </c>
      <c r="D582" s="83" t="s">
        <v>6</v>
      </c>
      <c r="E582" s="93">
        <f aca="true" t="shared" si="30" ref="E582:E618">SUM(E7,E48,E89,E130,E171,E212,E253,E294,E335,E376,E417,E458,E540,E499)</f>
        <v>31</v>
      </c>
      <c r="F582" s="403"/>
      <c r="G582" s="403"/>
      <c r="H582" s="216"/>
      <c r="I582" s="93">
        <f t="shared" si="29"/>
        <v>0</v>
      </c>
      <c r="J582" s="389"/>
      <c r="K582" s="94"/>
      <c r="L582" s="95"/>
    </row>
    <row r="583" spans="2:12" ht="16.5" customHeight="1">
      <c r="B583" s="132">
        <f t="shared" si="28"/>
        <v>14.04</v>
      </c>
      <c r="C583" s="92" t="s">
        <v>85</v>
      </c>
      <c r="D583" s="83" t="s">
        <v>6</v>
      </c>
      <c r="E583" s="93">
        <f t="shared" si="30"/>
        <v>17</v>
      </c>
      <c r="F583" s="390"/>
      <c r="G583" s="391"/>
      <c r="H583" s="83"/>
      <c r="I583" s="93">
        <f t="shared" si="29"/>
        <v>0</v>
      </c>
      <c r="J583" s="389"/>
      <c r="K583" s="94"/>
      <c r="L583" s="95"/>
    </row>
    <row r="584" spans="2:12" ht="20.25" customHeight="1">
      <c r="B584" s="132">
        <f t="shared" si="28"/>
        <v>14.049999999999999</v>
      </c>
      <c r="C584" s="92" t="s">
        <v>115</v>
      </c>
      <c r="D584" s="83" t="s">
        <v>6</v>
      </c>
      <c r="E584" s="93">
        <f t="shared" si="30"/>
        <v>97</v>
      </c>
      <c r="F584" s="390"/>
      <c r="G584" s="391"/>
      <c r="H584" s="83"/>
      <c r="I584" s="93">
        <f t="shared" si="29"/>
        <v>0</v>
      </c>
      <c r="J584" s="389"/>
      <c r="K584" s="94"/>
      <c r="L584" s="95"/>
    </row>
    <row r="585" spans="2:12" ht="15">
      <c r="B585" s="132">
        <f t="shared" si="28"/>
        <v>14.059999999999999</v>
      </c>
      <c r="C585" s="96" t="s">
        <v>122</v>
      </c>
      <c r="D585" s="83" t="s">
        <v>6</v>
      </c>
      <c r="E585" s="93">
        <f t="shared" si="30"/>
        <v>11</v>
      </c>
      <c r="F585" s="94" t="s">
        <v>44</v>
      </c>
      <c r="G585" s="94"/>
      <c r="H585" s="83" t="s">
        <v>6</v>
      </c>
      <c r="I585" s="93">
        <f t="shared" si="29"/>
        <v>41</v>
      </c>
      <c r="J585" s="389"/>
      <c r="K585" s="94"/>
      <c r="L585" s="95"/>
    </row>
    <row r="586" spans="2:12" ht="16.5" customHeight="1">
      <c r="B586" s="132">
        <f t="shared" si="28"/>
        <v>14.069999999999999</v>
      </c>
      <c r="C586" s="96" t="s">
        <v>135</v>
      </c>
      <c r="D586" s="83" t="s">
        <v>6</v>
      </c>
      <c r="E586" s="93">
        <f t="shared" si="30"/>
        <v>3</v>
      </c>
      <c r="F586" s="392"/>
      <c r="G586" s="392"/>
      <c r="H586" s="83"/>
      <c r="I586" s="93">
        <f t="shared" si="29"/>
        <v>0</v>
      </c>
      <c r="J586" s="389"/>
      <c r="K586" s="94"/>
      <c r="L586" s="95"/>
    </row>
    <row r="587" spans="2:12" ht="16.5" customHeight="1">
      <c r="B587" s="132">
        <f t="shared" si="28"/>
        <v>14.079999999999998</v>
      </c>
      <c r="C587" s="96" t="s">
        <v>136</v>
      </c>
      <c r="D587" s="83" t="s">
        <v>6</v>
      </c>
      <c r="E587" s="93">
        <f t="shared" si="30"/>
        <v>22</v>
      </c>
      <c r="F587" s="390"/>
      <c r="G587" s="391"/>
      <c r="H587" s="83"/>
      <c r="I587" s="93">
        <f t="shared" si="29"/>
        <v>0</v>
      </c>
      <c r="J587" s="389"/>
      <c r="K587" s="94"/>
      <c r="L587" s="95"/>
    </row>
    <row r="588" spans="2:12" ht="15.75" thickBot="1">
      <c r="B588" s="137">
        <f t="shared" si="28"/>
        <v>14.089999999999998</v>
      </c>
      <c r="C588" s="97" t="s">
        <v>86</v>
      </c>
      <c r="D588" s="98" t="s">
        <v>6</v>
      </c>
      <c r="E588" s="93">
        <f t="shared" si="30"/>
        <v>0</v>
      </c>
      <c r="F588" s="393"/>
      <c r="G588" s="393"/>
      <c r="H588" s="98"/>
      <c r="I588" s="93">
        <f t="shared" si="29"/>
        <v>0</v>
      </c>
      <c r="J588" s="389"/>
      <c r="K588" s="94"/>
      <c r="L588" s="95"/>
    </row>
    <row r="589" spans="2:12" ht="15">
      <c r="B589" s="138">
        <f t="shared" si="28"/>
        <v>14.099999999999998</v>
      </c>
      <c r="C589" s="100" t="s">
        <v>116</v>
      </c>
      <c r="D589" s="101" t="s">
        <v>5</v>
      </c>
      <c r="E589" s="93">
        <f t="shared" si="30"/>
        <v>13.049999999999999</v>
      </c>
      <c r="F589" s="404" t="s">
        <v>71</v>
      </c>
      <c r="G589" s="405"/>
      <c r="H589" s="101" t="s">
        <v>29</v>
      </c>
      <c r="I589" s="93">
        <f t="shared" si="29"/>
        <v>2455</v>
      </c>
      <c r="J589" s="389"/>
      <c r="K589" s="94"/>
      <c r="L589" s="95"/>
    </row>
    <row r="590" spans="2:12" ht="15">
      <c r="B590" s="132"/>
      <c r="C590" s="92"/>
      <c r="D590" s="83"/>
      <c r="E590" s="93">
        <f t="shared" si="30"/>
        <v>0</v>
      </c>
      <c r="F590" s="379" t="s">
        <v>56</v>
      </c>
      <c r="G590" s="380"/>
      <c r="H590" s="83" t="s">
        <v>29</v>
      </c>
      <c r="I590" s="93">
        <f t="shared" si="29"/>
        <v>7770</v>
      </c>
      <c r="J590" s="389"/>
      <c r="K590" s="94"/>
      <c r="L590" s="95"/>
    </row>
    <row r="591" spans="2:12" ht="15">
      <c r="B591" s="132">
        <f>B589+0.01</f>
        <v>14.109999999999998</v>
      </c>
      <c r="C591" s="94" t="s">
        <v>53</v>
      </c>
      <c r="D591" s="83" t="s">
        <v>5</v>
      </c>
      <c r="E591" s="93">
        <f t="shared" si="30"/>
        <v>49.99999999999999</v>
      </c>
      <c r="F591" s="379" t="s">
        <v>107</v>
      </c>
      <c r="G591" s="380"/>
      <c r="H591" s="83" t="s">
        <v>29</v>
      </c>
      <c r="I591" s="93">
        <f t="shared" si="29"/>
        <v>215</v>
      </c>
      <c r="J591" s="389"/>
      <c r="K591" s="94"/>
      <c r="L591" s="95"/>
    </row>
    <row r="592" spans="2:12" ht="15">
      <c r="B592" s="132"/>
      <c r="C592" s="94"/>
      <c r="D592" s="83"/>
      <c r="E592" s="93">
        <f t="shared" si="30"/>
        <v>0</v>
      </c>
      <c r="F592" s="379" t="s">
        <v>208</v>
      </c>
      <c r="G592" s="380"/>
      <c r="H592" s="83" t="s">
        <v>29</v>
      </c>
      <c r="I592" s="93">
        <f t="shared" si="29"/>
        <v>0</v>
      </c>
      <c r="J592" s="389"/>
      <c r="K592" s="203"/>
      <c r="L592" s="95"/>
    </row>
    <row r="593" spans="2:12" ht="15">
      <c r="B593" s="132"/>
      <c r="C593" s="94"/>
      <c r="D593" s="83"/>
      <c r="E593" s="93">
        <f t="shared" si="30"/>
        <v>0</v>
      </c>
      <c r="F593" s="379" t="s">
        <v>137</v>
      </c>
      <c r="G593" s="380"/>
      <c r="H593" s="83" t="s">
        <v>29</v>
      </c>
      <c r="I593" s="93">
        <f t="shared" si="29"/>
        <v>0</v>
      </c>
      <c r="J593" s="389"/>
      <c r="K593" s="94"/>
      <c r="L593" s="95"/>
    </row>
    <row r="594" spans="2:12" ht="15">
      <c r="B594" s="132"/>
      <c r="C594" s="92"/>
      <c r="D594" s="83"/>
      <c r="E594" s="93">
        <f t="shared" si="30"/>
        <v>0</v>
      </c>
      <c r="F594" s="379" t="s">
        <v>114</v>
      </c>
      <c r="G594" s="380"/>
      <c r="H594" s="83" t="s">
        <v>29</v>
      </c>
      <c r="I594" s="93">
        <f t="shared" si="29"/>
        <v>0</v>
      </c>
      <c r="J594" s="389"/>
      <c r="K594" s="94"/>
      <c r="L594" s="95"/>
    </row>
    <row r="595" spans="2:12" ht="15">
      <c r="B595" s="132"/>
      <c r="C595" s="92"/>
      <c r="D595" s="83"/>
      <c r="E595" s="93">
        <f t="shared" si="30"/>
        <v>0</v>
      </c>
      <c r="F595" s="379" t="s">
        <v>57</v>
      </c>
      <c r="G595" s="380"/>
      <c r="H595" s="83" t="s">
        <v>29</v>
      </c>
      <c r="I595" s="93">
        <f t="shared" si="29"/>
        <v>1550</v>
      </c>
      <c r="J595" s="389"/>
      <c r="K595" s="94"/>
      <c r="L595" s="95"/>
    </row>
    <row r="596" spans="2:12" ht="15">
      <c r="B596" s="132"/>
      <c r="C596" s="92"/>
      <c r="D596" s="83"/>
      <c r="E596" s="93">
        <f t="shared" si="30"/>
        <v>0</v>
      </c>
      <c r="F596" s="379" t="s">
        <v>108</v>
      </c>
      <c r="G596" s="380"/>
      <c r="H596" s="83" t="s">
        <v>29</v>
      </c>
      <c r="I596" s="93">
        <f t="shared" si="29"/>
        <v>0</v>
      </c>
      <c r="J596" s="389"/>
      <c r="K596" s="94"/>
      <c r="L596" s="95"/>
    </row>
    <row r="597" spans="2:12" ht="15">
      <c r="B597" s="132"/>
      <c r="C597" s="92"/>
      <c r="D597" s="83"/>
      <c r="E597" s="93">
        <f t="shared" si="30"/>
        <v>0</v>
      </c>
      <c r="F597" s="379" t="s">
        <v>112</v>
      </c>
      <c r="G597" s="380"/>
      <c r="H597" s="83" t="s">
        <v>29</v>
      </c>
      <c r="I597" s="93">
        <f t="shared" si="29"/>
        <v>0</v>
      </c>
      <c r="J597" s="389"/>
      <c r="K597" s="94"/>
      <c r="L597" s="95"/>
    </row>
    <row r="598" spans="2:12" ht="15">
      <c r="B598" s="132"/>
      <c r="C598" s="92"/>
      <c r="D598" s="83"/>
      <c r="E598" s="93">
        <f t="shared" si="30"/>
        <v>0</v>
      </c>
      <c r="F598" s="379" t="s">
        <v>82</v>
      </c>
      <c r="G598" s="380"/>
      <c r="H598" s="83" t="s">
        <v>29</v>
      </c>
      <c r="I598" s="93">
        <f t="shared" si="29"/>
        <v>0</v>
      </c>
      <c r="J598" s="389"/>
      <c r="K598" s="203"/>
      <c r="L598" s="95"/>
    </row>
    <row r="599" spans="2:12" ht="15">
      <c r="B599" s="132"/>
      <c r="C599" s="92"/>
      <c r="D599" s="83"/>
      <c r="E599" s="93">
        <f t="shared" si="30"/>
        <v>0</v>
      </c>
      <c r="F599" s="379" t="s">
        <v>95</v>
      </c>
      <c r="G599" s="380"/>
      <c r="H599" s="83" t="s">
        <v>29</v>
      </c>
      <c r="I599" s="93">
        <f t="shared" si="29"/>
        <v>460</v>
      </c>
      <c r="J599" s="389"/>
      <c r="K599" s="94"/>
      <c r="L599" s="95"/>
    </row>
    <row r="600" spans="2:12" ht="15">
      <c r="B600" s="132"/>
      <c r="C600" s="92"/>
      <c r="D600" s="83"/>
      <c r="E600" s="93">
        <f t="shared" si="30"/>
        <v>0</v>
      </c>
      <c r="F600" s="379" t="s">
        <v>58</v>
      </c>
      <c r="G600" s="380"/>
      <c r="H600" s="83" t="s">
        <v>29</v>
      </c>
      <c r="I600" s="93">
        <f t="shared" si="29"/>
        <v>325</v>
      </c>
      <c r="J600" s="389"/>
      <c r="K600" s="94"/>
      <c r="L600" s="95"/>
    </row>
    <row r="601" spans="2:12" ht="15.75" thickBot="1">
      <c r="B601" s="151"/>
      <c r="C601" s="103"/>
      <c r="D601" s="98"/>
      <c r="E601" s="93">
        <f t="shared" si="30"/>
        <v>0</v>
      </c>
      <c r="F601" s="374" t="s">
        <v>59</v>
      </c>
      <c r="G601" s="375"/>
      <c r="H601" s="98" t="s">
        <v>29</v>
      </c>
      <c r="I601" s="93">
        <f t="shared" si="29"/>
        <v>320</v>
      </c>
      <c r="J601" s="389"/>
      <c r="K601" s="94"/>
      <c r="L601" s="95"/>
    </row>
    <row r="602" spans="2:12" ht="15" customHeight="1">
      <c r="B602" s="153">
        <f>B591+0.01</f>
        <v>14.119999999999997</v>
      </c>
      <c r="C602" s="152" t="s">
        <v>131</v>
      </c>
      <c r="D602" s="101" t="s">
        <v>6</v>
      </c>
      <c r="E602" s="93">
        <f t="shared" si="30"/>
        <v>15</v>
      </c>
      <c r="F602" s="376" t="s">
        <v>113</v>
      </c>
      <c r="G602" s="376"/>
      <c r="H602" s="101" t="s">
        <v>29</v>
      </c>
      <c r="I602" s="93">
        <f t="shared" si="29"/>
        <v>55</v>
      </c>
      <c r="J602" s="389"/>
      <c r="K602" s="94"/>
      <c r="L602" s="95"/>
    </row>
    <row r="603" spans="2:12" ht="15.75" customHeight="1">
      <c r="B603" s="138">
        <f>B602+0.01</f>
        <v>14.129999999999997</v>
      </c>
      <c r="C603" s="106" t="s">
        <v>130</v>
      </c>
      <c r="D603" s="83" t="s">
        <v>6</v>
      </c>
      <c r="E603" s="93">
        <f t="shared" si="30"/>
        <v>431</v>
      </c>
      <c r="F603" s="377" t="s">
        <v>111</v>
      </c>
      <c r="G603" s="377"/>
      <c r="H603" s="83" t="s">
        <v>29</v>
      </c>
      <c r="I603" s="93">
        <f t="shared" si="29"/>
        <v>205</v>
      </c>
      <c r="J603" s="389"/>
      <c r="K603" s="94"/>
      <c r="L603" s="95"/>
    </row>
    <row r="604" spans="2:12" ht="19.5" customHeight="1" thickBot="1">
      <c r="B604" s="137"/>
      <c r="C604" s="107"/>
      <c r="D604" s="98"/>
      <c r="E604" s="93">
        <f t="shared" si="30"/>
        <v>0</v>
      </c>
      <c r="F604" s="378" t="s">
        <v>110</v>
      </c>
      <c r="G604" s="378"/>
      <c r="H604" s="98" t="s">
        <v>29</v>
      </c>
      <c r="I604" s="93">
        <f>SUM(I29,I70,I111,I152,I193,I234,I275,I316,I357,I398,I439,I480,I562,I521)</f>
        <v>8215</v>
      </c>
      <c r="J604" s="389"/>
      <c r="K604" s="94"/>
      <c r="L604" s="95"/>
    </row>
    <row r="605" spans="2:12" ht="29.25" customHeight="1">
      <c r="B605" s="138">
        <f>B603+0.01</f>
        <v>14.139999999999997</v>
      </c>
      <c r="C605" s="100" t="s">
        <v>133</v>
      </c>
      <c r="D605" s="101" t="s">
        <v>6</v>
      </c>
      <c r="E605" s="93">
        <f t="shared" si="30"/>
        <v>15</v>
      </c>
      <c r="F605" s="371"/>
      <c r="G605" s="372"/>
      <c r="H605" s="101"/>
      <c r="I605" s="93">
        <f t="shared" si="29"/>
        <v>0</v>
      </c>
      <c r="J605" s="389"/>
      <c r="K605" s="94"/>
      <c r="L605" s="95"/>
    </row>
    <row r="606" spans="2:12" ht="27.75" customHeight="1">
      <c r="B606" s="132">
        <f aca="true" t="shared" si="31" ref="B606:B611">B605+0.01</f>
        <v>14.149999999999997</v>
      </c>
      <c r="C606" s="92" t="s">
        <v>132</v>
      </c>
      <c r="D606" s="83" t="s">
        <v>6</v>
      </c>
      <c r="E606" s="93">
        <f t="shared" si="30"/>
        <v>358</v>
      </c>
      <c r="F606" s="371"/>
      <c r="G606" s="372"/>
      <c r="H606" s="83"/>
      <c r="I606" s="93">
        <f t="shared" si="29"/>
        <v>0</v>
      </c>
      <c r="J606" s="389"/>
      <c r="K606" s="94"/>
      <c r="L606" s="95"/>
    </row>
    <row r="607" spans="2:12" ht="26.25" customHeight="1">
      <c r="B607" s="132">
        <f t="shared" si="31"/>
        <v>14.159999999999997</v>
      </c>
      <c r="C607" s="92" t="s">
        <v>117</v>
      </c>
      <c r="D607" s="83" t="s">
        <v>6</v>
      </c>
      <c r="E607" s="93">
        <f t="shared" si="30"/>
        <v>0</v>
      </c>
      <c r="F607" s="373" t="s">
        <v>54</v>
      </c>
      <c r="G607" s="373"/>
      <c r="H607" s="83" t="s">
        <v>6</v>
      </c>
      <c r="I607" s="93">
        <f t="shared" si="29"/>
        <v>0</v>
      </c>
      <c r="J607" s="389"/>
      <c r="K607" s="94"/>
      <c r="L607" s="95"/>
    </row>
    <row r="608" spans="2:12" ht="15">
      <c r="B608" s="132">
        <f t="shared" si="31"/>
        <v>14.169999999999996</v>
      </c>
      <c r="C608" s="92" t="s">
        <v>84</v>
      </c>
      <c r="D608" s="83" t="s">
        <v>6</v>
      </c>
      <c r="E608" s="93">
        <f t="shared" si="30"/>
        <v>0</v>
      </c>
      <c r="F608" s="373" t="s">
        <v>127</v>
      </c>
      <c r="G608" s="373"/>
      <c r="H608" s="83" t="s">
        <v>6</v>
      </c>
      <c r="I608" s="93">
        <f t="shared" si="29"/>
        <v>0</v>
      </c>
      <c r="J608" s="389"/>
      <c r="K608" s="94"/>
      <c r="L608" s="95"/>
    </row>
    <row r="609" spans="2:12" ht="18.75" customHeight="1">
      <c r="B609" s="132">
        <f t="shared" si="31"/>
        <v>14.179999999999996</v>
      </c>
      <c r="C609" s="92" t="s">
        <v>118</v>
      </c>
      <c r="D609" s="83" t="s">
        <v>29</v>
      </c>
      <c r="E609" s="93">
        <f t="shared" si="30"/>
        <v>0</v>
      </c>
      <c r="F609" s="369" t="s">
        <v>7</v>
      </c>
      <c r="G609" s="370"/>
      <c r="H609" s="83" t="s">
        <v>29</v>
      </c>
      <c r="I609" s="93">
        <f t="shared" si="29"/>
        <v>0</v>
      </c>
      <c r="J609" s="389"/>
      <c r="K609" s="94"/>
      <c r="L609" s="95"/>
    </row>
    <row r="610" spans="2:12" ht="15">
      <c r="B610" s="132">
        <f t="shared" si="31"/>
        <v>14.189999999999996</v>
      </c>
      <c r="C610" s="92" t="s">
        <v>119</v>
      </c>
      <c r="D610" s="83" t="s">
        <v>6</v>
      </c>
      <c r="E610" s="93">
        <f t="shared" si="30"/>
        <v>0</v>
      </c>
      <c r="F610" s="369" t="s">
        <v>124</v>
      </c>
      <c r="G610" s="370"/>
      <c r="H610" s="83" t="s">
        <v>6</v>
      </c>
      <c r="I610" s="93">
        <f t="shared" si="29"/>
        <v>0</v>
      </c>
      <c r="J610" s="389"/>
      <c r="K610" s="94"/>
      <c r="L610" s="95"/>
    </row>
    <row r="611" spans="2:12" ht="15">
      <c r="B611" s="132">
        <f t="shared" si="31"/>
        <v>14.199999999999996</v>
      </c>
      <c r="C611" s="92" t="s">
        <v>121</v>
      </c>
      <c r="D611" s="83" t="s">
        <v>6</v>
      </c>
      <c r="E611" s="93">
        <f t="shared" si="30"/>
        <v>0</v>
      </c>
      <c r="F611" s="369" t="s">
        <v>125</v>
      </c>
      <c r="G611" s="370"/>
      <c r="H611" s="83" t="s">
        <v>6</v>
      </c>
      <c r="I611" s="93">
        <f t="shared" si="29"/>
        <v>0</v>
      </c>
      <c r="J611" s="389"/>
      <c r="K611" s="94"/>
      <c r="L611" s="95"/>
    </row>
    <row r="612" spans="2:12" ht="15">
      <c r="B612" s="132"/>
      <c r="C612" s="92"/>
      <c r="D612" s="83"/>
      <c r="E612" s="93">
        <f t="shared" si="30"/>
        <v>0</v>
      </c>
      <c r="F612" s="369" t="s">
        <v>126</v>
      </c>
      <c r="G612" s="370"/>
      <c r="H612" s="83" t="s">
        <v>6</v>
      </c>
      <c r="I612" s="93">
        <f t="shared" si="29"/>
        <v>0</v>
      </c>
      <c r="J612" s="389"/>
      <c r="K612" s="94"/>
      <c r="L612" s="95"/>
    </row>
    <row r="613" spans="2:12" ht="15">
      <c r="B613" s="133">
        <f>B611+0.01</f>
        <v>14.209999999999996</v>
      </c>
      <c r="C613" s="92" t="s">
        <v>120</v>
      </c>
      <c r="D613" s="83" t="s">
        <v>6</v>
      </c>
      <c r="E613" s="93">
        <f t="shared" si="30"/>
        <v>0</v>
      </c>
      <c r="F613" s="369" t="s">
        <v>83</v>
      </c>
      <c r="G613" s="370"/>
      <c r="H613" s="83" t="s">
        <v>6</v>
      </c>
      <c r="I613" s="93">
        <f t="shared" si="29"/>
        <v>0</v>
      </c>
      <c r="J613" s="389"/>
      <c r="K613" s="94"/>
      <c r="L613" s="95"/>
    </row>
    <row r="614" spans="2:12" ht="15">
      <c r="B614" s="133"/>
      <c r="C614" s="92"/>
      <c r="D614" s="83"/>
      <c r="E614" s="93">
        <f t="shared" si="30"/>
        <v>0</v>
      </c>
      <c r="F614" s="369" t="s">
        <v>109</v>
      </c>
      <c r="G614" s="370"/>
      <c r="H614" s="83" t="s">
        <v>6</v>
      </c>
      <c r="I614" s="93">
        <f t="shared" si="29"/>
        <v>0</v>
      </c>
      <c r="J614" s="389"/>
      <c r="K614" s="94"/>
      <c r="L614" s="95"/>
    </row>
    <row r="615" spans="2:12" ht="15">
      <c r="B615" s="133"/>
      <c r="C615" s="92"/>
      <c r="D615" s="83"/>
      <c r="E615" s="93">
        <f t="shared" si="30"/>
        <v>0</v>
      </c>
      <c r="F615" s="369" t="s">
        <v>100</v>
      </c>
      <c r="G615" s="370"/>
      <c r="H615" s="83" t="s">
        <v>6</v>
      </c>
      <c r="I615" s="93">
        <f t="shared" si="29"/>
        <v>0</v>
      </c>
      <c r="J615" s="389"/>
      <c r="K615" s="94"/>
      <c r="L615" s="95"/>
    </row>
    <row r="616" spans="2:12" ht="18.75" customHeight="1">
      <c r="B616" s="133">
        <f>B613+0.01</f>
        <v>14.219999999999995</v>
      </c>
      <c r="C616" s="92" t="s">
        <v>41</v>
      </c>
      <c r="D616" s="83" t="s">
        <v>6</v>
      </c>
      <c r="E616" s="93">
        <f t="shared" si="30"/>
        <v>0</v>
      </c>
      <c r="F616" s="369" t="s">
        <v>42</v>
      </c>
      <c r="G616" s="370"/>
      <c r="H616" s="83" t="s">
        <v>27</v>
      </c>
      <c r="I616" s="93">
        <f t="shared" si="29"/>
        <v>0</v>
      </c>
      <c r="J616" s="389"/>
      <c r="K616" s="94"/>
      <c r="L616" s="95"/>
    </row>
    <row r="617" spans="2:12" ht="18.75" customHeight="1" thickBot="1">
      <c r="B617" s="134"/>
      <c r="C617" s="103"/>
      <c r="D617" s="98"/>
      <c r="E617" s="93">
        <f t="shared" si="30"/>
        <v>0</v>
      </c>
      <c r="F617" s="359" t="s">
        <v>43</v>
      </c>
      <c r="G617" s="360"/>
      <c r="H617" s="98" t="s">
        <v>27</v>
      </c>
      <c r="I617" s="93">
        <f t="shared" si="29"/>
        <v>0</v>
      </c>
      <c r="J617" s="402"/>
      <c r="K617" s="104"/>
      <c r="L617" s="108"/>
    </row>
    <row r="618" spans="2:12" ht="27.75" customHeight="1">
      <c r="B618" s="135">
        <f>B616+0.01</f>
        <v>14.229999999999995</v>
      </c>
      <c r="C618" s="105" t="s">
        <v>209</v>
      </c>
      <c r="D618" s="101" t="s">
        <v>6</v>
      </c>
      <c r="E618" s="93">
        <f t="shared" si="30"/>
        <v>7</v>
      </c>
      <c r="F618" s="394" t="s">
        <v>94</v>
      </c>
      <c r="G618" s="395"/>
      <c r="H618" s="101" t="s">
        <v>29</v>
      </c>
      <c r="I618" s="93">
        <f t="shared" si="29"/>
        <v>200</v>
      </c>
      <c r="J618" s="363" t="s">
        <v>87</v>
      </c>
      <c r="K618" s="364"/>
      <c r="L618" s="365"/>
    </row>
    <row r="619" spans="2:12" ht="27.75" customHeight="1" thickBot="1">
      <c r="B619" s="134"/>
      <c r="C619" s="107"/>
      <c r="D619" s="98"/>
      <c r="E619" s="93">
        <f>SUM(E44,E85,E126,E167,E208,E249,E290,E331,E372,E413,E454,E495,E577)</f>
        <v>0</v>
      </c>
      <c r="F619" s="359" t="s">
        <v>97</v>
      </c>
      <c r="G619" s="360"/>
      <c r="H619" s="98" t="s">
        <v>29</v>
      </c>
      <c r="I619" s="93">
        <f t="shared" si="29"/>
        <v>0</v>
      </c>
      <c r="J619" s="366"/>
      <c r="K619" s="367"/>
      <c r="L619" s="368"/>
    </row>
  </sheetData>
  <sheetProtection password="C72D" sheet="1" objects="1" scenarios="1"/>
  <mergeCells count="635">
    <mergeCell ref="F491:G491"/>
    <mergeCell ref="F492:G492"/>
    <mergeCell ref="F493:G493"/>
    <mergeCell ref="F494:G494"/>
    <mergeCell ref="J494:L495"/>
    <mergeCell ref="F495:G495"/>
    <mergeCell ref="F485:G485"/>
    <mergeCell ref="F486:G486"/>
    <mergeCell ref="F487:G487"/>
    <mergeCell ref="F488:G488"/>
    <mergeCell ref="F489:G489"/>
    <mergeCell ref="F490:G490"/>
    <mergeCell ref="F479:G479"/>
    <mergeCell ref="F480:G480"/>
    <mergeCell ref="F481:G481"/>
    <mergeCell ref="F482:G482"/>
    <mergeCell ref="F483:G483"/>
    <mergeCell ref="F484:G484"/>
    <mergeCell ref="F473:G473"/>
    <mergeCell ref="F474:G474"/>
    <mergeCell ref="F475:G475"/>
    <mergeCell ref="F476:G476"/>
    <mergeCell ref="F477:G477"/>
    <mergeCell ref="F478:G478"/>
    <mergeCell ref="F467:G467"/>
    <mergeCell ref="F468:G468"/>
    <mergeCell ref="F469:G469"/>
    <mergeCell ref="F470:G470"/>
    <mergeCell ref="F471:G471"/>
    <mergeCell ref="F472:G472"/>
    <mergeCell ref="F460:G460"/>
    <mergeCell ref="F462:G462"/>
    <mergeCell ref="F463:G463"/>
    <mergeCell ref="F464:G464"/>
    <mergeCell ref="F465:G465"/>
    <mergeCell ref="F466:G466"/>
    <mergeCell ref="F17:G17"/>
    <mergeCell ref="F319:G319"/>
    <mergeCell ref="F320:G320"/>
    <mergeCell ref="F321:G321"/>
    <mergeCell ref="F315:G315"/>
    <mergeCell ref="F316:G316"/>
    <mergeCell ref="F317:G317"/>
    <mergeCell ref="F318:G318"/>
    <mergeCell ref="F311:G311"/>
    <mergeCell ref="F312:G312"/>
    <mergeCell ref="F313:G313"/>
    <mergeCell ref="F314:G314"/>
    <mergeCell ref="F307:G307"/>
    <mergeCell ref="F308:G308"/>
    <mergeCell ref="F309:G309"/>
    <mergeCell ref="F310:G310"/>
    <mergeCell ref="F301:G301"/>
    <mergeCell ref="F302:G302"/>
    <mergeCell ref="F303:G303"/>
    <mergeCell ref="F304:G304"/>
    <mergeCell ref="F305:G305"/>
    <mergeCell ref="F306:G306"/>
    <mergeCell ref="C291:L291"/>
    <mergeCell ref="F292:G292"/>
    <mergeCell ref="J292:J329"/>
    <mergeCell ref="F293:G293"/>
    <mergeCell ref="F294:G294"/>
    <mergeCell ref="F295:G295"/>
    <mergeCell ref="F296:G296"/>
    <mergeCell ref="F298:G298"/>
    <mergeCell ref="F299:G299"/>
    <mergeCell ref="F300:G300"/>
    <mergeCell ref="F285:G285"/>
    <mergeCell ref="F286:G286"/>
    <mergeCell ref="F287:G287"/>
    <mergeCell ref="F288:G288"/>
    <mergeCell ref="F289:G289"/>
    <mergeCell ref="J289:L290"/>
    <mergeCell ref="F290:G290"/>
    <mergeCell ref="F279:G279"/>
    <mergeCell ref="F280:G280"/>
    <mergeCell ref="F281:G281"/>
    <mergeCell ref="F282:G282"/>
    <mergeCell ref="F283:G283"/>
    <mergeCell ref="F284:G284"/>
    <mergeCell ref="F273:G273"/>
    <mergeCell ref="F274:G274"/>
    <mergeCell ref="F275:G275"/>
    <mergeCell ref="F276:G276"/>
    <mergeCell ref="F277:G277"/>
    <mergeCell ref="F278:G278"/>
    <mergeCell ref="F267:G267"/>
    <mergeCell ref="F268:G268"/>
    <mergeCell ref="F269:G269"/>
    <mergeCell ref="F270:G270"/>
    <mergeCell ref="F271:G271"/>
    <mergeCell ref="F272:G272"/>
    <mergeCell ref="F38:G38"/>
    <mergeCell ref="F262:G262"/>
    <mergeCell ref="F263:G263"/>
    <mergeCell ref="F264:G264"/>
    <mergeCell ref="F265:G265"/>
    <mergeCell ref="F266:G266"/>
    <mergeCell ref="F33:G33"/>
    <mergeCell ref="F35:G35"/>
    <mergeCell ref="F36:G36"/>
    <mergeCell ref="F43:G43"/>
    <mergeCell ref="F44:G44"/>
    <mergeCell ref="F39:G39"/>
    <mergeCell ref="F40:G40"/>
    <mergeCell ref="F41:G41"/>
    <mergeCell ref="F42:G42"/>
    <mergeCell ref="F37:G37"/>
    <mergeCell ref="F3:G3"/>
    <mergeCell ref="B1:L1"/>
    <mergeCell ref="F14:G14"/>
    <mergeCell ref="C4:L4"/>
    <mergeCell ref="F5:G5"/>
    <mergeCell ref="J5:J42"/>
    <mergeCell ref="F9:G9"/>
    <mergeCell ref="F11:G11"/>
    <mergeCell ref="F12:G12"/>
    <mergeCell ref="F15:G15"/>
    <mergeCell ref="F255:G255"/>
    <mergeCell ref="F257:G257"/>
    <mergeCell ref="F258:G258"/>
    <mergeCell ref="F259:G259"/>
    <mergeCell ref="F260:G260"/>
    <mergeCell ref="F261:G261"/>
    <mergeCell ref="F247:G247"/>
    <mergeCell ref="F248:G248"/>
    <mergeCell ref="J248:L249"/>
    <mergeCell ref="F249:G249"/>
    <mergeCell ref="C250:L250"/>
    <mergeCell ref="F251:G251"/>
    <mergeCell ref="J251:J288"/>
    <mergeCell ref="F252:G252"/>
    <mergeCell ref="F253:G253"/>
    <mergeCell ref="F254:G254"/>
    <mergeCell ref="F241:G241"/>
    <mergeCell ref="F242:G242"/>
    <mergeCell ref="F243:G243"/>
    <mergeCell ref="F244:G244"/>
    <mergeCell ref="F245:G245"/>
    <mergeCell ref="F246:G246"/>
    <mergeCell ref="F235:G235"/>
    <mergeCell ref="F236:G236"/>
    <mergeCell ref="F237:G237"/>
    <mergeCell ref="F238:G238"/>
    <mergeCell ref="F239:G239"/>
    <mergeCell ref="F240:G240"/>
    <mergeCell ref="F229:G229"/>
    <mergeCell ref="F230:G230"/>
    <mergeCell ref="F231:G231"/>
    <mergeCell ref="F232:G232"/>
    <mergeCell ref="F233:G233"/>
    <mergeCell ref="F234:G234"/>
    <mergeCell ref="F223:G223"/>
    <mergeCell ref="F224:G224"/>
    <mergeCell ref="F225:G225"/>
    <mergeCell ref="F226:G226"/>
    <mergeCell ref="F227:G227"/>
    <mergeCell ref="F228:G228"/>
    <mergeCell ref="F22:G22"/>
    <mergeCell ref="F23:G23"/>
    <mergeCell ref="F217:G217"/>
    <mergeCell ref="F218:G218"/>
    <mergeCell ref="F219:G219"/>
    <mergeCell ref="F220:G220"/>
    <mergeCell ref="F34:G34"/>
    <mergeCell ref="F30:G30"/>
    <mergeCell ref="F31:G31"/>
    <mergeCell ref="F32:G32"/>
    <mergeCell ref="C209:L209"/>
    <mergeCell ref="F210:G210"/>
    <mergeCell ref="J210:J247"/>
    <mergeCell ref="F211:G211"/>
    <mergeCell ref="F212:G212"/>
    <mergeCell ref="F213:G213"/>
    <mergeCell ref="F214:G214"/>
    <mergeCell ref="F216:G216"/>
    <mergeCell ref="F221:G221"/>
    <mergeCell ref="F222:G222"/>
    <mergeCell ref="F204:G204"/>
    <mergeCell ref="F205:G205"/>
    <mergeCell ref="F206:G206"/>
    <mergeCell ref="F207:G207"/>
    <mergeCell ref="J207:L208"/>
    <mergeCell ref="F208:G208"/>
    <mergeCell ref="F199:G199"/>
    <mergeCell ref="F200:G200"/>
    <mergeCell ref="F201:G201"/>
    <mergeCell ref="F202:G202"/>
    <mergeCell ref="F203:G203"/>
    <mergeCell ref="F13:G13"/>
    <mergeCell ref="F27:G27"/>
    <mergeCell ref="F28:G28"/>
    <mergeCell ref="F29:G29"/>
    <mergeCell ref="F24:G24"/>
    <mergeCell ref="F193:G193"/>
    <mergeCell ref="F194:G194"/>
    <mergeCell ref="F195:G195"/>
    <mergeCell ref="F196:G196"/>
    <mergeCell ref="F197:G197"/>
    <mergeCell ref="F198:G198"/>
    <mergeCell ref="F190:G190"/>
    <mergeCell ref="J43:L44"/>
    <mergeCell ref="F191:G191"/>
    <mergeCell ref="F192:G192"/>
    <mergeCell ref="F186:G186"/>
    <mergeCell ref="F187:G187"/>
    <mergeCell ref="F188:G188"/>
    <mergeCell ref="F189:G189"/>
    <mergeCell ref="F182:G182"/>
    <mergeCell ref="F183:G183"/>
    <mergeCell ref="F184:G184"/>
    <mergeCell ref="F185:G185"/>
    <mergeCell ref="F178:G178"/>
    <mergeCell ref="F179:G179"/>
    <mergeCell ref="F180:G180"/>
    <mergeCell ref="F181:G181"/>
    <mergeCell ref="C168:L168"/>
    <mergeCell ref="F169:G169"/>
    <mergeCell ref="J169:J206"/>
    <mergeCell ref="F170:G170"/>
    <mergeCell ref="F171:G171"/>
    <mergeCell ref="F172:G172"/>
    <mergeCell ref="F173:G173"/>
    <mergeCell ref="F175:G175"/>
    <mergeCell ref="F176:G176"/>
    <mergeCell ref="F177:G177"/>
    <mergeCell ref="F162:G162"/>
    <mergeCell ref="F163:G163"/>
    <mergeCell ref="F164:G164"/>
    <mergeCell ref="F165:G165"/>
    <mergeCell ref="F166:G166"/>
    <mergeCell ref="J166:L167"/>
    <mergeCell ref="F167:G167"/>
    <mergeCell ref="F156:G156"/>
    <mergeCell ref="F157:G157"/>
    <mergeCell ref="F158:G158"/>
    <mergeCell ref="F159:G159"/>
    <mergeCell ref="F160:G160"/>
    <mergeCell ref="F161:G161"/>
    <mergeCell ref="F18:G18"/>
    <mergeCell ref="F19:G19"/>
    <mergeCell ref="F152:G152"/>
    <mergeCell ref="F153:G153"/>
    <mergeCell ref="F154:G154"/>
    <mergeCell ref="F155:G155"/>
    <mergeCell ref="F25:G25"/>
    <mergeCell ref="F26:G26"/>
    <mergeCell ref="F20:G20"/>
    <mergeCell ref="F21:G21"/>
    <mergeCell ref="F147:G147"/>
    <mergeCell ref="F148:G148"/>
    <mergeCell ref="B2:L2"/>
    <mergeCell ref="F149:G149"/>
    <mergeCell ref="F150:G150"/>
    <mergeCell ref="F151:G151"/>
    <mergeCell ref="F16:G16"/>
    <mergeCell ref="F6:G6"/>
    <mergeCell ref="F7:G7"/>
    <mergeCell ref="F8:G8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J125:L126"/>
    <mergeCell ref="F126:G126"/>
    <mergeCell ref="C127:L127"/>
    <mergeCell ref="F128:G128"/>
    <mergeCell ref="J128:J165"/>
    <mergeCell ref="F129:G129"/>
    <mergeCell ref="F130:G130"/>
    <mergeCell ref="F131:G131"/>
    <mergeCell ref="F132:G132"/>
    <mergeCell ref="F134:G134"/>
    <mergeCell ref="F120:G120"/>
    <mergeCell ref="F121:G121"/>
    <mergeCell ref="F122:G122"/>
    <mergeCell ref="F123:G123"/>
    <mergeCell ref="F124:G124"/>
    <mergeCell ref="F125:G125"/>
    <mergeCell ref="F114:G114"/>
    <mergeCell ref="F115:G115"/>
    <mergeCell ref="F116:G116"/>
    <mergeCell ref="F117:G117"/>
    <mergeCell ref="F118:G118"/>
    <mergeCell ref="F119:G119"/>
    <mergeCell ref="F108:G108"/>
    <mergeCell ref="F109:G109"/>
    <mergeCell ref="F110:G110"/>
    <mergeCell ref="F111:G111"/>
    <mergeCell ref="F112:G112"/>
    <mergeCell ref="F113:G113"/>
    <mergeCell ref="F102:G102"/>
    <mergeCell ref="F103:G103"/>
    <mergeCell ref="F104:G104"/>
    <mergeCell ref="F105:G105"/>
    <mergeCell ref="F106:G106"/>
    <mergeCell ref="F107:G107"/>
    <mergeCell ref="F96:G96"/>
    <mergeCell ref="F97:G97"/>
    <mergeCell ref="F98:G98"/>
    <mergeCell ref="F99:G99"/>
    <mergeCell ref="F100:G100"/>
    <mergeCell ref="F101:G101"/>
    <mergeCell ref="C86:L86"/>
    <mergeCell ref="F87:G87"/>
    <mergeCell ref="J87:J124"/>
    <mergeCell ref="F88:G88"/>
    <mergeCell ref="F89:G89"/>
    <mergeCell ref="F90:G90"/>
    <mergeCell ref="F91:G91"/>
    <mergeCell ref="F93:G93"/>
    <mergeCell ref="F94:G94"/>
    <mergeCell ref="F95:G95"/>
    <mergeCell ref="F326:G326"/>
    <mergeCell ref="F327:G327"/>
    <mergeCell ref="F328:G328"/>
    <mergeCell ref="F329:G329"/>
    <mergeCell ref="F322:G322"/>
    <mergeCell ref="F323:G323"/>
    <mergeCell ref="F324:G324"/>
    <mergeCell ref="F325:G325"/>
    <mergeCell ref="F339:G339"/>
    <mergeCell ref="F340:G340"/>
    <mergeCell ref="F341:G341"/>
    <mergeCell ref="F342:G342"/>
    <mergeCell ref="F330:G330"/>
    <mergeCell ref="J330:L331"/>
    <mergeCell ref="F331:G331"/>
    <mergeCell ref="C332:L332"/>
    <mergeCell ref="F343:G343"/>
    <mergeCell ref="F344:G344"/>
    <mergeCell ref="F345:G345"/>
    <mergeCell ref="F346:G346"/>
    <mergeCell ref="F333:G333"/>
    <mergeCell ref="J333:J370"/>
    <mergeCell ref="F334:G334"/>
    <mergeCell ref="F335:G335"/>
    <mergeCell ref="F336:G336"/>
    <mergeCell ref="F337:G337"/>
    <mergeCell ref="F351:G351"/>
    <mergeCell ref="F352:G352"/>
    <mergeCell ref="F353:G353"/>
    <mergeCell ref="F354:G354"/>
    <mergeCell ref="F347:G347"/>
    <mergeCell ref="F348:G348"/>
    <mergeCell ref="F349:G349"/>
    <mergeCell ref="F350:G350"/>
    <mergeCell ref="F359:G359"/>
    <mergeCell ref="F360:G360"/>
    <mergeCell ref="F361:G361"/>
    <mergeCell ref="F362:G362"/>
    <mergeCell ref="F355:G355"/>
    <mergeCell ref="F356:G356"/>
    <mergeCell ref="F357:G357"/>
    <mergeCell ref="F358:G358"/>
    <mergeCell ref="F367:G367"/>
    <mergeCell ref="F368:G368"/>
    <mergeCell ref="F369:G369"/>
    <mergeCell ref="F370:G370"/>
    <mergeCell ref="F363:G363"/>
    <mergeCell ref="F364:G364"/>
    <mergeCell ref="F365:G365"/>
    <mergeCell ref="F366:G366"/>
    <mergeCell ref="F380:G380"/>
    <mergeCell ref="F381:G381"/>
    <mergeCell ref="F382:G382"/>
    <mergeCell ref="F383:G383"/>
    <mergeCell ref="F371:G371"/>
    <mergeCell ref="J371:L372"/>
    <mergeCell ref="F372:G372"/>
    <mergeCell ref="C373:L373"/>
    <mergeCell ref="F384:G384"/>
    <mergeCell ref="F385:G385"/>
    <mergeCell ref="F386:G386"/>
    <mergeCell ref="F387:G387"/>
    <mergeCell ref="F374:G374"/>
    <mergeCell ref="J374:J411"/>
    <mergeCell ref="F375:G375"/>
    <mergeCell ref="F376:G376"/>
    <mergeCell ref="F377:G377"/>
    <mergeCell ref="F378:G378"/>
    <mergeCell ref="F392:G392"/>
    <mergeCell ref="F393:G393"/>
    <mergeCell ref="F394:G394"/>
    <mergeCell ref="F395:G395"/>
    <mergeCell ref="F388:G388"/>
    <mergeCell ref="F389:G389"/>
    <mergeCell ref="F390:G390"/>
    <mergeCell ref="F391:G391"/>
    <mergeCell ref="F400:G400"/>
    <mergeCell ref="F401:G401"/>
    <mergeCell ref="F402:G402"/>
    <mergeCell ref="F403:G403"/>
    <mergeCell ref="F396:G396"/>
    <mergeCell ref="F397:G397"/>
    <mergeCell ref="F398:G398"/>
    <mergeCell ref="F399:G399"/>
    <mergeCell ref="F408:G408"/>
    <mergeCell ref="F409:G409"/>
    <mergeCell ref="F410:G410"/>
    <mergeCell ref="F411:G411"/>
    <mergeCell ref="F404:G404"/>
    <mergeCell ref="F405:G405"/>
    <mergeCell ref="F406:G406"/>
    <mergeCell ref="F407:G407"/>
    <mergeCell ref="F421:G421"/>
    <mergeCell ref="F422:G422"/>
    <mergeCell ref="F423:G423"/>
    <mergeCell ref="F424:G424"/>
    <mergeCell ref="F412:G412"/>
    <mergeCell ref="J412:L413"/>
    <mergeCell ref="F413:G413"/>
    <mergeCell ref="C414:L414"/>
    <mergeCell ref="F425:G425"/>
    <mergeCell ref="F426:G426"/>
    <mergeCell ref="F427:G427"/>
    <mergeCell ref="F428:G428"/>
    <mergeCell ref="F415:G415"/>
    <mergeCell ref="J415:J452"/>
    <mergeCell ref="F416:G416"/>
    <mergeCell ref="F417:G417"/>
    <mergeCell ref="F418:G418"/>
    <mergeCell ref="F419:G419"/>
    <mergeCell ref="F433:G433"/>
    <mergeCell ref="F434:G434"/>
    <mergeCell ref="F435:G435"/>
    <mergeCell ref="F436:G436"/>
    <mergeCell ref="F429:G429"/>
    <mergeCell ref="F430:G430"/>
    <mergeCell ref="F431:G431"/>
    <mergeCell ref="F432:G432"/>
    <mergeCell ref="F441:G441"/>
    <mergeCell ref="F442:G442"/>
    <mergeCell ref="F443:G443"/>
    <mergeCell ref="F444:G444"/>
    <mergeCell ref="F437:G437"/>
    <mergeCell ref="F438:G438"/>
    <mergeCell ref="F439:G439"/>
    <mergeCell ref="F440:G440"/>
    <mergeCell ref="F449:G449"/>
    <mergeCell ref="F450:G450"/>
    <mergeCell ref="F451:G451"/>
    <mergeCell ref="F452:G452"/>
    <mergeCell ref="F445:G445"/>
    <mergeCell ref="F446:G446"/>
    <mergeCell ref="F447:G447"/>
    <mergeCell ref="F448:G448"/>
    <mergeCell ref="F453:G453"/>
    <mergeCell ref="J453:L454"/>
    <mergeCell ref="F454:G454"/>
    <mergeCell ref="C537:L537"/>
    <mergeCell ref="C455:L455"/>
    <mergeCell ref="F456:G456"/>
    <mergeCell ref="J456:J493"/>
    <mergeCell ref="F457:G457"/>
    <mergeCell ref="F458:G458"/>
    <mergeCell ref="F459:G459"/>
    <mergeCell ref="F538:G538"/>
    <mergeCell ref="J538:J575"/>
    <mergeCell ref="F539:G539"/>
    <mergeCell ref="F540:G540"/>
    <mergeCell ref="F541:G541"/>
    <mergeCell ref="F542:G542"/>
    <mergeCell ref="F544:G544"/>
    <mergeCell ref="F545:G545"/>
    <mergeCell ref="F546:G546"/>
    <mergeCell ref="F547:G547"/>
    <mergeCell ref="F552:G552"/>
    <mergeCell ref="F553:G553"/>
    <mergeCell ref="F554:G554"/>
    <mergeCell ref="F555:G555"/>
    <mergeCell ref="F548:G548"/>
    <mergeCell ref="F549:G549"/>
    <mergeCell ref="F550:G550"/>
    <mergeCell ref="F551:G551"/>
    <mergeCell ref="F560:G560"/>
    <mergeCell ref="F561:G561"/>
    <mergeCell ref="F562:G562"/>
    <mergeCell ref="F563:G563"/>
    <mergeCell ref="F556:G556"/>
    <mergeCell ref="F557:G557"/>
    <mergeCell ref="F558:G558"/>
    <mergeCell ref="F559:G559"/>
    <mergeCell ref="F568:G568"/>
    <mergeCell ref="F569:G569"/>
    <mergeCell ref="F570:G570"/>
    <mergeCell ref="F571:G571"/>
    <mergeCell ref="F564:G564"/>
    <mergeCell ref="F565:G565"/>
    <mergeCell ref="F566:G566"/>
    <mergeCell ref="F567:G567"/>
    <mergeCell ref="F576:G576"/>
    <mergeCell ref="J576:L577"/>
    <mergeCell ref="F577:G577"/>
    <mergeCell ref="F572:G572"/>
    <mergeCell ref="F573:G573"/>
    <mergeCell ref="F574:G574"/>
    <mergeCell ref="F575:G575"/>
    <mergeCell ref="F580:G580"/>
    <mergeCell ref="J580:J617"/>
    <mergeCell ref="F581:G581"/>
    <mergeCell ref="F582:G582"/>
    <mergeCell ref="F583:G583"/>
    <mergeCell ref="F584:G584"/>
    <mergeCell ref="F586:G586"/>
    <mergeCell ref="F587:G587"/>
    <mergeCell ref="F588:G588"/>
    <mergeCell ref="F589:G589"/>
    <mergeCell ref="F594:G594"/>
    <mergeCell ref="F595:G595"/>
    <mergeCell ref="F596:G596"/>
    <mergeCell ref="F597:G597"/>
    <mergeCell ref="F590:G590"/>
    <mergeCell ref="F591:G591"/>
    <mergeCell ref="F592:G592"/>
    <mergeCell ref="F593:G593"/>
    <mergeCell ref="F602:G602"/>
    <mergeCell ref="F603:G603"/>
    <mergeCell ref="F604:G604"/>
    <mergeCell ref="F605:G605"/>
    <mergeCell ref="F598:G598"/>
    <mergeCell ref="F599:G599"/>
    <mergeCell ref="F600:G600"/>
    <mergeCell ref="F601:G601"/>
    <mergeCell ref="F610:G610"/>
    <mergeCell ref="F611:G611"/>
    <mergeCell ref="F612:G612"/>
    <mergeCell ref="F613:G613"/>
    <mergeCell ref="F606:G606"/>
    <mergeCell ref="F607:G607"/>
    <mergeCell ref="F608:G608"/>
    <mergeCell ref="F609:G609"/>
    <mergeCell ref="F618:G618"/>
    <mergeCell ref="J618:L619"/>
    <mergeCell ref="F619:G619"/>
    <mergeCell ref="C578:L578"/>
    <mergeCell ref="B579:E579"/>
    <mergeCell ref="F579:I579"/>
    <mergeCell ref="F614:G614"/>
    <mergeCell ref="F615:G615"/>
    <mergeCell ref="F616:G616"/>
    <mergeCell ref="F617:G617"/>
    <mergeCell ref="C45:L45"/>
    <mergeCell ref="F46:G46"/>
    <mergeCell ref="J46:J83"/>
    <mergeCell ref="F47:G47"/>
    <mergeCell ref="F48:G48"/>
    <mergeCell ref="F49:G49"/>
    <mergeCell ref="F50:G50"/>
    <mergeCell ref="F52:G52"/>
    <mergeCell ref="F53:G53"/>
    <mergeCell ref="F54:G54"/>
    <mergeCell ref="F59:G59"/>
    <mergeCell ref="F60:G60"/>
    <mergeCell ref="F61:G61"/>
    <mergeCell ref="F62:G62"/>
    <mergeCell ref="F55:G55"/>
    <mergeCell ref="F56:G56"/>
    <mergeCell ref="F57:G57"/>
    <mergeCell ref="F58:G58"/>
    <mergeCell ref="F67:G67"/>
    <mergeCell ref="F68:G68"/>
    <mergeCell ref="F69:G69"/>
    <mergeCell ref="F70:G70"/>
    <mergeCell ref="F63:G63"/>
    <mergeCell ref="F64:G64"/>
    <mergeCell ref="F65:G65"/>
    <mergeCell ref="F66:G66"/>
    <mergeCell ref="F75:G75"/>
    <mergeCell ref="F76:G76"/>
    <mergeCell ref="F77:G77"/>
    <mergeCell ref="F78:G78"/>
    <mergeCell ref="F71:G71"/>
    <mergeCell ref="F72:G72"/>
    <mergeCell ref="F73:G73"/>
    <mergeCell ref="F74:G74"/>
    <mergeCell ref="F83:G83"/>
    <mergeCell ref="F84:G84"/>
    <mergeCell ref="J84:L85"/>
    <mergeCell ref="F85:G85"/>
    <mergeCell ref="F79:G79"/>
    <mergeCell ref="F80:G80"/>
    <mergeCell ref="F81:G81"/>
    <mergeCell ref="F82:G82"/>
    <mergeCell ref="C496:L496"/>
    <mergeCell ref="F497:G497"/>
    <mergeCell ref="J497:J534"/>
    <mergeCell ref="F498:G498"/>
    <mergeCell ref="F499:G499"/>
    <mergeCell ref="F500:G500"/>
    <mergeCell ref="F501:G501"/>
    <mergeCell ref="F503:G503"/>
    <mergeCell ref="F504:G504"/>
    <mergeCell ref="F505:G505"/>
    <mergeCell ref="F510:G510"/>
    <mergeCell ref="F511:G511"/>
    <mergeCell ref="F512:G512"/>
    <mergeCell ref="F513:G513"/>
    <mergeCell ref="F506:G506"/>
    <mergeCell ref="F507:G507"/>
    <mergeCell ref="F508:G508"/>
    <mergeCell ref="F509:G509"/>
    <mergeCell ref="F518:G518"/>
    <mergeCell ref="F519:G519"/>
    <mergeCell ref="F520:G520"/>
    <mergeCell ref="F521:G521"/>
    <mergeCell ref="F514:G514"/>
    <mergeCell ref="F515:G515"/>
    <mergeCell ref="F516:G516"/>
    <mergeCell ref="F517:G517"/>
    <mergeCell ref="F526:G526"/>
    <mergeCell ref="F527:G527"/>
    <mergeCell ref="F528:G528"/>
    <mergeCell ref="F529:G529"/>
    <mergeCell ref="F522:G522"/>
    <mergeCell ref="F523:G523"/>
    <mergeCell ref="F524:G524"/>
    <mergeCell ref="F525:G525"/>
    <mergeCell ref="F534:G534"/>
    <mergeCell ref="F535:G535"/>
    <mergeCell ref="J535:L536"/>
    <mergeCell ref="F536:G536"/>
    <mergeCell ref="F530:G530"/>
    <mergeCell ref="F531:G531"/>
    <mergeCell ref="F532:G532"/>
    <mergeCell ref="F533:G533"/>
  </mergeCells>
  <printOptions horizontalCentered="1"/>
  <pageMargins left="0.1968503937007874" right="0.1968503937007874" top="0.1968503937007874" bottom="0.1968503937007874" header="0.07874015748031496" footer="0"/>
  <pageSetup fitToHeight="3" horizontalDpi="180" verticalDpi="180" orientation="portrait" paperSize="9" scale="66" r:id="rId1"/>
  <rowBreaks count="14" manualBreakCount="14">
    <brk id="44" max="255" man="1"/>
    <brk id="85" max="255" man="1"/>
    <brk id="126" max="255" man="1"/>
    <brk id="167" max="255" man="1"/>
    <brk id="208" max="255" man="1"/>
    <brk id="249" max="255" man="1"/>
    <brk id="290" max="255" man="1"/>
    <brk id="331" max="255" man="1"/>
    <brk id="372" max="255" man="1"/>
    <brk id="413" max="255" man="1"/>
    <brk id="454" max="255" man="1"/>
    <brk id="495" max="255" man="1"/>
    <brk id="536" max="255" man="1"/>
    <brk id="5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O48"/>
  <sheetViews>
    <sheetView view="pageBreakPreview" zoomScaleSheetLayoutView="100" zoomScalePageLayoutView="0" workbookViewId="0" topLeftCell="A1">
      <pane xSplit="3" ySplit="8" topLeftCell="D1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51" sqref="I51"/>
    </sheetView>
  </sheetViews>
  <sheetFormatPr defaultColWidth="9.00390625" defaultRowHeight="12.75"/>
  <cols>
    <col min="1" max="1" width="2.75390625" style="41" customWidth="1"/>
    <col min="2" max="2" width="9.625" style="0" customWidth="1"/>
    <col min="3" max="3" width="17.00390625" style="41" customWidth="1"/>
    <col min="4" max="4" width="10.75390625" style="0" customWidth="1"/>
    <col min="5" max="5" width="8.625" style="0" customWidth="1"/>
    <col min="6" max="6" width="8.00390625" style="0" customWidth="1"/>
    <col min="7" max="7" width="7.375" style="0" customWidth="1"/>
    <col min="9" max="9" width="8.625" style="0" customWidth="1"/>
    <col min="10" max="10" width="7.75390625" style="0" customWidth="1"/>
    <col min="11" max="11" width="10.375" style="0" customWidth="1"/>
    <col min="12" max="12" width="8.625" style="0" customWidth="1"/>
    <col min="13" max="13" width="10.25390625" style="0" customWidth="1"/>
    <col min="14" max="14" width="11.375" style="0" customWidth="1"/>
    <col min="15" max="15" width="8.625" style="0" customWidth="1"/>
  </cols>
  <sheetData>
    <row r="1" spans="12:15" ht="12.75">
      <c r="L1" s="338" t="s">
        <v>200</v>
      </c>
      <c r="M1" s="338"/>
      <c r="N1" s="338"/>
      <c r="O1" s="338"/>
    </row>
    <row r="2" spans="12:15" ht="12.75">
      <c r="L2" s="358" t="s">
        <v>328</v>
      </c>
      <c r="M2" s="358"/>
      <c r="N2" s="358"/>
      <c r="O2" s="358"/>
    </row>
    <row r="3" spans="12:15" ht="12.75">
      <c r="L3" s="358" t="s">
        <v>214</v>
      </c>
      <c r="M3" s="358"/>
      <c r="N3" s="358"/>
      <c r="O3" s="358"/>
    </row>
    <row r="4" spans="12:15" ht="12.75">
      <c r="L4" s="358" t="s">
        <v>329</v>
      </c>
      <c r="M4" s="358"/>
      <c r="N4" s="358"/>
      <c r="O4" s="358"/>
    </row>
    <row r="5" spans="1:15" ht="15.75">
      <c r="A5" s="340" t="s">
        <v>330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</row>
    <row r="7" spans="1:15" s="49" customFormat="1" ht="15.75" customHeight="1">
      <c r="A7" s="344" t="s">
        <v>149</v>
      </c>
      <c r="B7" s="344" t="s">
        <v>150</v>
      </c>
      <c r="C7" s="347" t="s">
        <v>151</v>
      </c>
      <c r="D7" s="344" t="s">
        <v>152</v>
      </c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</row>
    <row r="8" spans="1:15" s="49" customFormat="1" ht="15.75" customHeight="1">
      <c r="A8" s="344"/>
      <c r="B8" s="344"/>
      <c r="C8" s="348"/>
      <c r="D8" s="111" t="s">
        <v>153</v>
      </c>
      <c r="E8" s="111" t="s">
        <v>154</v>
      </c>
      <c r="F8" s="111" t="s">
        <v>155</v>
      </c>
      <c r="G8" s="111" t="s">
        <v>156</v>
      </c>
      <c r="H8" s="111" t="s">
        <v>157</v>
      </c>
      <c r="I8" s="111" t="s">
        <v>158</v>
      </c>
      <c r="J8" s="111" t="s">
        <v>159</v>
      </c>
      <c r="K8" s="111" t="s">
        <v>160</v>
      </c>
      <c r="L8" s="111" t="s">
        <v>161</v>
      </c>
      <c r="M8" s="111" t="s">
        <v>162</v>
      </c>
      <c r="N8" s="111" t="s">
        <v>163</v>
      </c>
      <c r="O8" s="111" t="s">
        <v>164</v>
      </c>
    </row>
    <row r="9" spans="1:15" ht="26.25" customHeight="1">
      <c r="A9" s="346">
        <v>1</v>
      </c>
      <c r="B9" s="345" t="s">
        <v>165</v>
      </c>
      <c r="C9" s="123" t="s">
        <v>166</v>
      </c>
      <c r="D9" s="113"/>
      <c r="E9" s="336" t="s">
        <v>354</v>
      </c>
      <c r="F9" s="411"/>
      <c r="G9" s="411"/>
      <c r="H9" s="411"/>
      <c r="I9" s="337"/>
      <c r="J9" s="311" t="s">
        <v>341</v>
      </c>
      <c r="K9" s="311" t="s">
        <v>342</v>
      </c>
      <c r="L9" s="311"/>
      <c r="M9" s="311"/>
      <c r="N9" s="311"/>
      <c r="O9" s="311"/>
    </row>
    <row r="10" spans="1:15" ht="42.75" customHeight="1">
      <c r="A10" s="346"/>
      <c r="B10" s="345"/>
      <c r="C10" s="123" t="s">
        <v>167</v>
      </c>
      <c r="D10" s="113"/>
      <c r="E10" s="113"/>
      <c r="F10" s="113" t="s">
        <v>346</v>
      </c>
      <c r="G10" s="311" t="s">
        <v>344</v>
      </c>
      <c r="H10" s="311" t="s">
        <v>345</v>
      </c>
      <c r="I10" s="311" t="s">
        <v>340</v>
      </c>
      <c r="J10" s="312"/>
      <c r="K10" s="312"/>
      <c r="L10" s="311" t="s">
        <v>343</v>
      </c>
      <c r="M10" s="319"/>
      <c r="N10" s="317"/>
      <c r="O10" s="319"/>
    </row>
    <row r="11" spans="1:15" ht="5.25" customHeight="1">
      <c r="A11" s="341"/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3"/>
    </row>
    <row r="12" spans="1:15" ht="39" customHeight="1">
      <c r="A12" s="346">
        <v>2</v>
      </c>
      <c r="B12" s="345" t="s">
        <v>168</v>
      </c>
      <c r="C12" s="123" t="s">
        <v>167</v>
      </c>
      <c r="D12" s="303"/>
      <c r="E12" s="303"/>
      <c r="F12" s="327" t="s">
        <v>339</v>
      </c>
      <c r="G12" s="326" t="s">
        <v>338</v>
      </c>
      <c r="H12" s="327" t="s">
        <v>334</v>
      </c>
      <c r="I12" s="313" t="s">
        <v>335</v>
      </c>
      <c r="J12" s="313" t="s">
        <v>337</v>
      </c>
      <c r="K12" s="312" t="s">
        <v>336</v>
      </c>
      <c r="L12" s="318"/>
      <c r="M12" s="302"/>
      <c r="N12" s="112"/>
      <c r="O12" s="302"/>
    </row>
    <row r="13" spans="1:15" ht="27.75" customHeight="1">
      <c r="A13" s="346"/>
      <c r="B13" s="345"/>
      <c r="C13" s="123" t="s">
        <v>169</v>
      </c>
      <c r="D13" s="303"/>
      <c r="E13" s="303"/>
      <c r="F13" s="303"/>
      <c r="G13" s="303"/>
      <c r="H13" s="303"/>
      <c r="I13" s="304"/>
      <c r="J13" s="304"/>
      <c r="K13" s="304"/>
      <c r="L13" s="303"/>
      <c r="M13" s="307"/>
      <c r="N13" s="305"/>
      <c r="O13" s="303"/>
    </row>
    <row r="14" spans="1:15" ht="4.5" customHeight="1">
      <c r="A14" s="341"/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3"/>
    </row>
    <row r="15" spans="1:15" ht="26.25" customHeight="1">
      <c r="A15" s="346">
        <v>3</v>
      </c>
      <c r="B15" s="345" t="s">
        <v>170</v>
      </c>
      <c r="C15" s="122" t="s">
        <v>171</v>
      </c>
      <c r="D15" s="113"/>
      <c r="E15" s="112"/>
      <c r="F15" s="112"/>
      <c r="G15" s="112"/>
      <c r="H15" s="112"/>
      <c r="I15" s="113"/>
      <c r="J15" s="7"/>
      <c r="K15" s="119"/>
      <c r="L15" s="113"/>
      <c r="M15" s="7"/>
      <c r="N15" s="113"/>
      <c r="O15" s="113"/>
    </row>
    <row r="16" spans="1:15" ht="33.75" customHeight="1">
      <c r="A16" s="346"/>
      <c r="B16" s="345"/>
      <c r="C16" s="124" t="s">
        <v>175</v>
      </c>
      <c r="D16" s="113"/>
      <c r="E16" s="112"/>
      <c r="F16" s="320"/>
      <c r="G16" s="320"/>
      <c r="H16" s="320"/>
      <c r="I16" s="320"/>
      <c r="J16" s="324"/>
      <c r="K16" s="409" t="s">
        <v>351</v>
      </c>
      <c r="L16" s="410"/>
      <c r="M16" s="113"/>
      <c r="O16" s="113"/>
    </row>
    <row r="17" spans="1:15" ht="32.25" customHeight="1">
      <c r="A17" s="346"/>
      <c r="B17" s="345"/>
      <c r="C17" s="124" t="s">
        <v>352</v>
      </c>
      <c r="D17" s="113"/>
      <c r="E17" s="113"/>
      <c r="F17" s="334" t="s">
        <v>347</v>
      </c>
      <c r="G17" s="335"/>
      <c r="H17" s="311" t="s">
        <v>349</v>
      </c>
      <c r="I17" s="321" t="s">
        <v>348</v>
      </c>
      <c r="J17" s="312" t="s">
        <v>350</v>
      </c>
      <c r="K17" s="113"/>
      <c r="L17" s="113"/>
      <c r="M17" s="113"/>
      <c r="N17" s="113"/>
      <c r="O17" s="113"/>
    </row>
    <row r="18" spans="1:15" ht="33.75" customHeight="1">
      <c r="A18" s="346"/>
      <c r="B18" s="345"/>
      <c r="C18" s="124" t="s">
        <v>172</v>
      </c>
      <c r="D18" s="113"/>
      <c r="E18" s="113"/>
      <c r="F18" s="113"/>
      <c r="G18" s="311" t="s">
        <v>348</v>
      </c>
      <c r="H18" s="113"/>
      <c r="I18" s="312"/>
      <c r="J18" s="112"/>
      <c r="K18" s="113"/>
      <c r="L18" s="114"/>
      <c r="M18" s="113"/>
      <c r="N18" s="113"/>
      <c r="O18" s="113"/>
    </row>
    <row r="19" spans="1:15" ht="33.75" customHeight="1">
      <c r="A19" s="346"/>
      <c r="B19" s="345"/>
      <c r="C19" s="122" t="s">
        <v>174</v>
      </c>
      <c r="D19" s="113"/>
      <c r="E19" s="113"/>
      <c r="F19" s="315"/>
      <c r="G19" s="314"/>
      <c r="H19" s="322"/>
      <c r="I19" s="322"/>
      <c r="J19" s="316"/>
      <c r="K19" s="317"/>
      <c r="L19" s="319"/>
      <c r="M19" s="319"/>
      <c r="N19" s="317"/>
      <c r="O19" s="319"/>
    </row>
    <row r="20" spans="1:15" ht="33.75" customHeight="1">
      <c r="A20" s="346"/>
      <c r="B20" s="345"/>
      <c r="C20" s="122" t="s">
        <v>176</v>
      </c>
      <c r="D20" s="113"/>
      <c r="E20" s="113"/>
      <c r="F20" s="319"/>
      <c r="G20" s="113"/>
      <c r="H20" s="319"/>
      <c r="I20" s="114"/>
      <c r="J20" s="319"/>
      <c r="K20" s="319"/>
      <c r="L20" s="114"/>
      <c r="M20" s="113"/>
      <c r="N20" s="113"/>
      <c r="O20" s="113"/>
    </row>
    <row r="21" spans="1:15" ht="42" customHeight="1">
      <c r="A21" s="346"/>
      <c r="B21" s="345"/>
      <c r="C21" s="124" t="s">
        <v>187</v>
      </c>
      <c r="D21" s="113"/>
      <c r="E21" s="113"/>
      <c r="F21" s="327" t="s">
        <v>339</v>
      </c>
      <c r="G21" s="326" t="s">
        <v>338</v>
      </c>
      <c r="H21" s="328" t="s">
        <v>353</v>
      </c>
      <c r="I21" s="325" t="s">
        <v>342</v>
      </c>
      <c r="J21" s="114"/>
      <c r="K21" s="114"/>
      <c r="L21" s="311" t="s">
        <v>343</v>
      </c>
      <c r="M21" s="112"/>
      <c r="N21" s="119"/>
      <c r="O21" s="113"/>
    </row>
    <row r="22" spans="1:15" ht="3.75" customHeight="1">
      <c r="A22" s="341"/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3"/>
    </row>
    <row r="23" spans="1:15" ht="34.5" customHeight="1">
      <c r="A23" s="112">
        <v>4</v>
      </c>
      <c r="B23" s="46" t="s">
        <v>80</v>
      </c>
      <c r="C23" s="122" t="s">
        <v>173</v>
      </c>
      <c r="D23" s="355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7"/>
    </row>
    <row r="24" spans="1:15" ht="4.5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8"/>
    </row>
    <row r="25" spans="1:15" ht="26.25" customHeight="1">
      <c r="A25" s="349">
        <v>5</v>
      </c>
      <c r="B25" s="352" t="s">
        <v>186</v>
      </c>
      <c r="C25" s="124" t="s">
        <v>177</v>
      </c>
      <c r="D25" s="121"/>
      <c r="E25" s="121"/>
      <c r="F25" s="113"/>
      <c r="G25" s="113"/>
      <c r="H25" s="323"/>
      <c r="I25" s="310"/>
      <c r="J25" s="113"/>
      <c r="K25" s="113"/>
      <c r="L25" s="113"/>
      <c r="M25" s="113"/>
      <c r="N25" s="113"/>
      <c r="O25" s="113"/>
    </row>
    <row r="26" spans="1:15" ht="26.25" customHeight="1">
      <c r="A26" s="350"/>
      <c r="B26" s="353"/>
      <c r="C26" s="124" t="s">
        <v>178</v>
      </c>
      <c r="D26" s="121"/>
      <c r="E26" s="121"/>
      <c r="F26" s="113"/>
      <c r="G26" s="121"/>
      <c r="H26" s="310"/>
      <c r="I26" s="113"/>
      <c r="J26" s="113"/>
      <c r="K26" s="113"/>
      <c r="L26" s="113"/>
      <c r="M26" s="113"/>
      <c r="N26" s="113"/>
      <c r="O26" s="113"/>
    </row>
    <row r="27" spans="1:15" ht="26.25" customHeight="1">
      <c r="A27" s="350"/>
      <c r="B27" s="353"/>
      <c r="C27" s="115" t="s">
        <v>179</v>
      </c>
      <c r="D27" s="121"/>
      <c r="E27" s="121"/>
      <c r="F27" s="113"/>
      <c r="G27" s="113"/>
      <c r="H27" s="113"/>
      <c r="I27" s="309"/>
      <c r="J27" s="121"/>
      <c r="K27" s="113"/>
      <c r="L27" s="113"/>
      <c r="M27" s="113"/>
      <c r="N27" s="113"/>
      <c r="O27" s="113"/>
    </row>
    <row r="28" spans="1:15" ht="26.25" customHeight="1">
      <c r="A28" s="350"/>
      <c r="B28" s="353"/>
      <c r="C28" s="115" t="s">
        <v>180</v>
      </c>
      <c r="D28" s="121"/>
      <c r="E28" s="121"/>
      <c r="F28" s="113"/>
      <c r="G28" s="113"/>
      <c r="H28" s="113"/>
      <c r="I28" s="113"/>
      <c r="J28" s="113"/>
      <c r="K28" s="113"/>
      <c r="L28" s="121"/>
      <c r="M28" s="113"/>
      <c r="N28" s="113"/>
      <c r="O28" s="113"/>
    </row>
    <row r="29" spans="1:15" ht="29.25" customHeight="1">
      <c r="A29" s="350"/>
      <c r="B29" s="353"/>
      <c r="C29" s="115" t="s">
        <v>181</v>
      </c>
      <c r="D29" s="121"/>
      <c r="E29" s="121"/>
      <c r="F29" s="113"/>
      <c r="G29" s="113"/>
      <c r="H29" s="113"/>
      <c r="I29" s="113"/>
      <c r="J29" s="113"/>
      <c r="K29" s="113"/>
      <c r="L29" s="114"/>
      <c r="M29" s="113"/>
      <c r="N29" s="113"/>
      <c r="O29" s="113"/>
    </row>
    <row r="30" spans="1:15" ht="26.25" customHeight="1">
      <c r="A30" s="350"/>
      <c r="B30" s="353"/>
      <c r="C30" s="115" t="s">
        <v>182</v>
      </c>
      <c r="D30" s="121"/>
      <c r="E30" s="121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spans="1:15" ht="26.25" customHeight="1">
      <c r="A31" s="350"/>
      <c r="B31" s="353"/>
      <c r="C31" s="124" t="s">
        <v>183</v>
      </c>
      <c r="D31" s="121"/>
      <c r="E31" s="121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ht="26.25" customHeight="1">
      <c r="A32" s="350"/>
      <c r="B32" s="353"/>
      <c r="C32" s="124" t="s">
        <v>184</v>
      </c>
      <c r="D32" s="121"/>
      <c r="E32" s="121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1:15" ht="18.75" customHeight="1">
      <c r="A33" s="350"/>
      <c r="B33" s="353"/>
      <c r="C33" s="115" t="s">
        <v>185</v>
      </c>
      <c r="D33" s="113"/>
      <c r="E33" s="113"/>
      <c r="F33" s="113"/>
      <c r="G33" s="121"/>
      <c r="H33" s="121"/>
      <c r="I33" s="113"/>
      <c r="J33" s="114"/>
      <c r="K33" s="114"/>
      <c r="L33" s="113"/>
      <c r="M33" s="113"/>
      <c r="N33" s="114"/>
      <c r="O33" s="113"/>
    </row>
    <row r="34" spans="1:15" ht="22.5">
      <c r="A34" s="351"/>
      <c r="B34" s="354"/>
      <c r="C34" s="201" t="s">
        <v>199</v>
      </c>
      <c r="D34" s="7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ht="15.75" customHeight="1"/>
    <row r="36" spans="2:14" ht="15.75" customHeight="1">
      <c r="B36" s="338" t="s">
        <v>331</v>
      </c>
      <c r="C36" s="338"/>
      <c r="D36" s="128"/>
      <c r="E36" s="128"/>
      <c r="F36" s="333" t="s">
        <v>332</v>
      </c>
      <c r="G36" s="333"/>
      <c r="I36" s="202"/>
      <c r="J36" s="128"/>
      <c r="K36" s="128"/>
      <c r="L36" s="128"/>
      <c r="N36" s="128"/>
    </row>
    <row r="37" spans="2:9" s="128" customFormat="1" ht="15.75" customHeight="1">
      <c r="B37" s="202"/>
      <c r="I37" s="202"/>
    </row>
    <row r="38" spans="2:9" s="128" customFormat="1" ht="15.75" customHeight="1">
      <c r="B38" s="202"/>
      <c r="I38" s="202"/>
    </row>
    <row r="39" spans="2:9" s="128" customFormat="1" ht="15.75" customHeight="1">
      <c r="B39" s="339" t="s">
        <v>201</v>
      </c>
      <c r="C39" s="339"/>
      <c r="D39" s="41"/>
      <c r="F39" s="333" t="s">
        <v>333</v>
      </c>
      <c r="G39" s="333"/>
      <c r="I39" s="202"/>
    </row>
    <row r="40" spans="2:14" ht="15.75" customHeight="1">
      <c r="B40" s="202"/>
      <c r="F40" s="333"/>
      <c r="G40" s="333"/>
      <c r="I40" s="202"/>
      <c r="J40" s="128"/>
      <c r="K40" s="128"/>
      <c r="L40" s="128"/>
      <c r="N40" s="128"/>
    </row>
    <row r="41" spans="2:9" ht="15.75" customHeight="1">
      <c r="B41" s="160"/>
      <c r="I41" s="160"/>
    </row>
    <row r="42" spans="2:9" ht="15.75" customHeight="1">
      <c r="B42" s="202" t="s">
        <v>204</v>
      </c>
      <c r="C42" s="128"/>
      <c r="F42" s="333" t="s">
        <v>205</v>
      </c>
      <c r="G42" s="333"/>
      <c r="I42" s="160"/>
    </row>
    <row r="43" spans="2:9" s="128" customFormat="1" ht="15.75" customHeight="1">
      <c r="B43" s="202"/>
      <c r="F43" s="333"/>
      <c r="G43" s="333"/>
      <c r="I43" s="202"/>
    </row>
    <row r="44" spans="2:9" s="128" customFormat="1" ht="15.75" customHeight="1">
      <c r="B44" s="202"/>
      <c r="F44" s="333"/>
      <c r="G44" s="333"/>
      <c r="I44" s="202"/>
    </row>
    <row r="45" spans="2:7" s="128" customFormat="1" ht="15.75" customHeight="1">
      <c r="B45" s="308" t="s">
        <v>202</v>
      </c>
      <c r="C45" s="308"/>
      <c r="D45" s="308"/>
      <c r="E45" s="308"/>
      <c r="F45" s="333" t="s">
        <v>203</v>
      </c>
      <c r="G45" s="333"/>
    </row>
    <row r="46" ht="15.75" customHeight="1"/>
    <row r="47" spans="2:7" ht="15.75" customHeight="1">
      <c r="B47" s="308"/>
      <c r="C47" s="308"/>
      <c r="D47" s="308"/>
      <c r="F47" s="333"/>
      <c r="G47" s="333"/>
    </row>
    <row r="48" spans="2:7" ht="15.75" customHeight="1">
      <c r="B48" s="308" t="s">
        <v>206</v>
      </c>
      <c r="C48" s="308"/>
      <c r="D48" s="308"/>
      <c r="F48" s="333" t="s">
        <v>207</v>
      </c>
      <c r="G48" s="333"/>
    </row>
    <row r="49" ht="0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</sheetData>
  <sheetProtection password="C72D" sheet="1" objects="1" scenarios="1"/>
  <mergeCells count="35">
    <mergeCell ref="F45:G45"/>
    <mergeCell ref="F47:G47"/>
    <mergeCell ref="F48:G48"/>
    <mergeCell ref="B36:C36"/>
    <mergeCell ref="F36:G36"/>
    <mergeCell ref="F40:G40"/>
    <mergeCell ref="F44:G44"/>
    <mergeCell ref="B39:C39"/>
    <mergeCell ref="F39:G39"/>
    <mergeCell ref="F43:G43"/>
    <mergeCell ref="F42:G42"/>
    <mergeCell ref="A5:O5"/>
    <mergeCell ref="A11:O11"/>
    <mergeCell ref="D7:O7"/>
    <mergeCell ref="B9:B10"/>
    <mergeCell ref="A9:A10"/>
    <mergeCell ref="A7:A8"/>
    <mergeCell ref="B7:B8"/>
    <mergeCell ref="A15:A21"/>
    <mergeCell ref="B15:B21"/>
    <mergeCell ref="A25:A34"/>
    <mergeCell ref="B25:B34"/>
    <mergeCell ref="A22:O22"/>
    <mergeCell ref="D23:O23"/>
    <mergeCell ref="C7:C8"/>
    <mergeCell ref="A12:A13"/>
    <mergeCell ref="B12:B13"/>
    <mergeCell ref="A14:O14"/>
    <mergeCell ref="L1:O1"/>
    <mergeCell ref="L2:O2"/>
    <mergeCell ref="L3:O3"/>
    <mergeCell ref="L4:O4"/>
    <mergeCell ref="K16:L16"/>
    <mergeCell ref="F17:G17"/>
    <mergeCell ref="E9:I9"/>
  </mergeCells>
  <printOptions horizontalCentered="1"/>
  <pageMargins left="0" right="0" top="0" bottom="0" header="0.5118110236220472" footer="0.5118110236220472"/>
  <pageSetup horizontalDpi="360" verticalDpi="360" orientation="landscape" paperSize="9" r:id="rId1"/>
  <rowBreaks count="1" manualBreakCount="1">
    <brk id="2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80"/>
  <sheetViews>
    <sheetView view="pageBreakPreview" zoomScale="85" zoomScaleSheetLayoutView="85" zoomScalePageLayoutView="0" workbookViewId="0" topLeftCell="A10">
      <selection activeCell="I27" sqref="I27"/>
    </sheetView>
  </sheetViews>
  <sheetFormatPr defaultColWidth="9.00390625" defaultRowHeight="12.75"/>
  <cols>
    <col min="1" max="1" width="1.875" style="84" customWidth="1"/>
    <col min="2" max="2" width="6.875" style="109" customWidth="1"/>
    <col min="3" max="3" width="25.75390625" style="84" customWidth="1"/>
    <col min="4" max="4" width="9.125" style="142" customWidth="1"/>
    <col min="5" max="5" width="16.125" style="227" customWidth="1"/>
    <col min="6" max="6" width="15.25390625" style="84" customWidth="1"/>
    <col min="7" max="7" width="15.625" style="84" customWidth="1"/>
    <col min="8" max="8" width="10.25390625" style="109" customWidth="1"/>
    <col min="9" max="9" width="14.25390625" style="148" bestFit="1" customWidth="1"/>
    <col min="10" max="10" width="11.75390625" style="84" customWidth="1"/>
    <col min="11" max="11" width="15.375" style="84" customWidth="1"/>
    <col min="12" max="13" width="9.125" style="84" customWidth="1"/>
    <col min="14" max="14" width="24.75390625" style="84" customWidth="1"/>
    <col min="15" max="16384" width="9.125" style="84" customWidth="1"/>
  </cols>
  <sheetData>
    <row r="1" spans="2:12" s="5" customFormat="1" ht="18">
      <c r="B1" s="424" t="s">
        <v>239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</row>
    <row r="2" spans="2:12" s="5" customFormat="1" ht="19.5" thickBot="1">
      <c r="B2" s="425" t="s">
        <v>166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</row>
    <row r="3" spans="2:12" s="161" customFormat="1" ht="30.75" thickBot="1">
      <c r="B3" s="162" t="s">
        <v>12</v>
      </c>
      <c r="C3" s="163" t="s">
        <v>0</v>
      </c>
      <c r="D3" s="139" t="s">
        <v>11</v>
      </c>
      <c r="E3" s="222" t="s">
        <v>14</v>
      </c>
      <c r="F3" s="426" t="s">
        <v>10</v>
      </c>
      <c r="G3" s="426"/>
      <c r="H3" s="139" t="s">
        <v>11</v>
      </c>
      <c r="I3" s="139" t="s">
        <v>1</v>
      </c>
      <c r="J3" s="139" t="s">
        <v>2</v>
      </c>
      <c r="K3" s="139" t="s">
        <v>3</v>
      </c>
      <c r="L3" s="164" t="s">
        <v>4</v>
      </c>
    </row>
    <row r="4" spans="2:12" s="161" customFormat="1" ht="15">
      <c r="B4" s="165">
        <v>1</v>
      </c>
      <c r="C4" s="412" t="s">
        <v>273</v>
      </c>
      <c r="D4" s="413"/>
      <c r="E4" s="413"/>
      <c r="F4" s="413"/>
      <c r="G4" s="413"/>
      <c r="H4" s="413"/>
      <c r="I4" s="413"/>
      <c r="J4" s="413"/>
      <c r="K4" s="413"/>
      <c r="L4" s="414"/>
    </row>
    <row r="5" spans="2:12" s="161" customFormat="1" ht="19.5" customHeight="1">
      <c r="B5" s="130">
        <f aca="true" t="shared" si="0" ref="B5:B17">B4+0.01</f>
        <v>1.01</v>
      </c>
      <c r="C5" s="15" t="s">
        <v>53</v>
      </c>
      <c r="D5" s="125" t="s">
        <v>5</v>
      </c>
      <c r="E5" s="221">
        <v>2.33</v>
      </c>
      <c r="F5" s="415" t="s">
        <v>216</v>
      </c>
      <c r="G5" s="415"/>
      <c r="H5" s="125" t="s">
        <v>29</v>
      </c>
      <c r="I5" s="218" t="s">
        <v>218</v>
      </c>
      <c r="J5" s="428" t="s">
        <v>165</v>
      </c>
      <c r="K5" s="16"/>
      <c r="L5" s="17"/>
    </row>
    <row r="6" spans="2:12" s="161" customFormat="1" ht="19.5" customHeight="1">
      <c r="B6" s="439">
        <f t="shared" si="0"/>
        <v>1.02</v>
      </c>
      <c r="C6" s="433" t="s">
        <v>148</v>
      </c>
      <c r="D6" s="435" t="s">
        <v>6</v>
      </c>
      <c r="E6" s="437">
        <v>3</v>
      </c>
      <c r="F6" s="415" t="s">
        <v>106</v>
      </c>
      <c r="G6" s="415"/>
      <c r="H6" s="125" t="s">
        <v>29</v>
      </c>
      <c r="I6" s="237" t="s">
        <v>218</v>
      </c>
      <c r="J6" s="429"/>
      <c r="K6" s="16"/>
      <c r="L6" s="17"/>
    </row>
    <row r="7" spans="2:12" s="161" customFormat="1" ht="18.75" customHeight="1">
      <c r="B7" s="440"/>
      <c r="C7" s="434"/>
      <c r="D7" s="436"/>
      <c r="E7" s="438"/>
      <c r="F7" s="415" t="s">
        <v>289</v>
      </c>
      <c r="G7" s="415"/>
      <c r="H7" s="125" t="s">
        <v>29</v>
      </c>
      <c r="I7" s="234">
        <v>2400</v>
      </c>
      <c r="J7" s="429"/>
      <c r="K7" s="16"/>
      <c r="L7" s="17"/>
    </row>
    <row r="8" spans="2:12" s="161" customFormat="1" ht="25.5" customHeight="1">
      <c r="B8" s="130">
        <f>B6+0.01</f>
        <v>1.03</v>
      </c>
      <c r="C8" s="166" t="s">
        <v>105</v>
      </c>
      <c r="D8" s="81" t="s">
        <v>5</v>
      </c>
      <c r="E8" s="223">
        <v>2.33</v>
      </c>
      <c r="F8" s="415" t="s">
        <v>287</v>
      </c>
      <c r="G8" s="415"/>
      <c r="H8" s="125" t="s">
        <v>6</v>
      </c>
      <c r="I8" s="218">
        <v>23</v>
      </c>
      <c r="J8" s="429"/>
      <c r="K8" s="16"/>
      <c r="L8" s="17"/>
    </row>
    <row r="9" spans="2:12" s="161" customFormat="1" ht="28.5">
      <c r="B9" s="130">
        <f t="shared" si="0"/>
        <v>1.04</v>
      </c>
      <c r="C9" s="166" t="s">
        <v>194</v>
      </c>
      <c r="D9" s="81" t="s">
        <v>6</v>
      </c>
      <c r="E9" s="223">
        <v>11</v>
      </c>
      <c r="F9" s="415" t="s">
        <v>141</v>
      </c>
      <c r="G9" s="415"/>
      <c r="H9" s="83" t="s">
        <v>6</v>
      </c>
      <c r="I9" s="147"/>
      <c r="J9" s="429"/>
      <c r="K9" s="16"/>
      <c r="L9" s="17"/>
    </row>
    <row r="10" spans="2:12" s="161" customFormat="1" ht="28.5">
      <c r="B10" s="130">
        <f t="shared" si="0"/>
        <v>1.05</v>
      </c>
      <c r="C10" s="168" t="s">
        <v>195</v>
      </c>
      <c r="D10" s="169" t="s">
        <v>6</v>
      </c>
      <c r="E10" s="223">
        <v>2</v>
      </c>
      <c r="F10" s="415" t="s">
        <v>146</v>
      </c>
      <c r="G10" s="415"/>
      <c r="H10" s="83" t="s">
        <v>6</v>
      </c>
      <c r="I10" s="147"/>
      <c r="J10" s="429"/>
      <c r="K10" s="16"/>
      <c r="L10" s="17"/>
    </row>
    <row r="11" spans="2:12" s="161" customFormat="1" ht="28.5" customHeight="1">
      <c r="B11" s="130">
        <f>B13+0.01</f>
        <v>1.07</v>
      </c>
      <c r="C11" s="168" t="s">
        <v>220</v>
      </c>
      <c r="D11" s="170" t="s">
        <v>6</v>
      </c>
      <c r="E11" s="224"/>
      <c r="F11" s="415" t="s">
        <v>147</v>
      </c>
      <c r="G11" s="415"/>
      <c r="H11" s="125" t="s">
        <v>6</v>
      </c>
      <c r="I11" s="93"/>
      <c r="J11" s="429"/>
      <c r="K11" s="16"/>
      <c r="L11" s="17"/>
    </row>
    <row r="12" spans="2:12" s="161" customFormat="1" ht="28.5" customHeight="1">
      <c r="B12" s="130">
        <f>B14+0.01</f>
        <v>1.09</v>
      </c>
      <c r="C12" s="168" t="s">
        <v>221</v>
      </c>
      <c r="D12" s="170" t="s">
        <v>6</v>
      </c>
      <c r="E12" s="223">
        <v>11</v>
      </c>
      <c r="F12" s="415" t="s">
        <v>196</v>
      </c>
      <c r="G12" s="415"/>
      <c r="H12" s="125" t="s">
        <v>27</v>
      </c>
      <c r="I12" s="93">
        <f>2.5*2.73*E15</f>
        <v>13.65</v>
      </c>
      <c r="J12" s="429"/>
      <c r="K12" s="16"/>
      <c r="L12" s="17"/>
    </row>
    <row r="13" spans="2:12" s="161" customFormat="1" ht="28.5">
      <c r="B13" s="130">
        <f>B10+0.01</f>
        <v>1.06</v>
      </c>
      <c r="C13" s="168" t="s">
        <v>222</v>
      </c>
      <c r="D13" s="170" t="s">
        <v>6</v>
      </c>
      <c r="E13" s="224"/>
      <c r="F13" s="415" t="s">
        <v>42</v>
      </c>
      <c r="G13" s="415"/>
      <c r="H13" s="125" t="s">
        <v>27</v>
      </c>
      <c r="I13" s="93">
        <f>2.2*E15</f>
        <v>4.4</v>
      </c>
      <c r="J13" s="429"/>
      <c r="K13" s="16"/>
      <c r="L13" s="17"/>
    </row>
    <row r="14" spans="2:12" s="161" customFormat="1" ht="28.5" customHeight="1">
      <c r="B14" s="130">
        <f>B11+0.01</f>
        <v>1.08</v>
      </c>
      <c r="C14" s="171" t="s">
        <v>223</v>
      </c>
      <c r="D14" s="83" t="s">
        <v>6</v>
      </c>
      <c r="E14" s="228">
        <v>5</v>
      </c>
      <c r="F14" s="386"/>
      <c r="G14" s="387"/>
      <c r="H14" s="125"/>
      <c r="I14" s="93"/>
      <c r="J14" s="429"/>
      <c r="K14" s="16"/>
      <c r="L14" s="17"/>
    </row>
    <row r="15" spans="2:12" s="161" customFormat="1" ht="43.5" customHeight="1">
      <c r="B15" s="130">
        <f t="shared" si="0"/>
        <v>1.09</v>
      </c>
      <c r="C15" s="15" t="s">
        <v>55</v>
      </c>
      <c r="D15" s="140" t="s">
        <v>6</v>
      </c>
      <c r="E15" s="221">
        <v>2</v>
      </c>
      <c r="F15" s="427" t="s">
        <v>286</v>
      </c>
      <c r="G15" s="427"/>
      <c r="H15" s="231" t="s">
        <v>6</v>
      </c>
      <c r="I15" s="167">
        <v>36</v>
      </c>
      <c r="J15" s="429"/>
      <c r="K15" s="16"/>
      <c r="L15" s="17"/>
    </row>
    <row r="16" spans="2:12" s="161" customFormat="1" ht="27" customHeight="1">
      <c r="B16" s="130">
        <f t="shared" si="0"/>
        <v>1.1</v>
      </c>
      <c r="C16" s="15" t="s">
        <v>229</v>
      </c>
      <c r="D16" s="140" t="s">
        <v>6</v>
      </c>
      <c r="E16" s="230">
        <v>10</v>
      </c>
      <c r="F16" s="416" t="s">
        <v>231</v>
      </c>
      <c r="G16" s="417"/>
      <c r="H16" s="231" t="s">
        <v>6</v>
      </c>
      <c r="I16" s="167">
        <v>18</v>
      </c>
      <c r="J16" s="429"/>
      <c r="K16" s="16"/>
      <c r="L16" s="17"/>
    </row>
    <row r="17" spans="2:12" s="161" customFormat="1" ht="21.75" customHeight="1">
      <c r="B17" s="130">
        <f t="shared" si="0"/>
        <v>1.11</v>
      </c>
      <c r="C17" s="15" t="s">
        <v>230</v>
      </c>
      <c r="D17" s="140" t="s">
        <v>232</v>
      </c>
      <c r="E17" s="232"/>
      <c r="F17" s="427" t="s">
        <v>233</v>
      </c>
      <c r="G17" s="427"/>
      <c r="H17" s="231" t="s">
        <v>6</v>
      </c>
      <c r="I17" s="217">
        <v>18</v>
      </c>
      <c r="J17" s="429"/>
      <c r="K17" s="16"/>
      <c r="L17" s="17"/>
    </row>
    <row r="18" spans="2:13" s="161" customFormat="1" ht="41.25" customHeight="1">
      <c r="B18" s="130"/>
      <c r="C18" s="15"/>
      <c r="D18" s="140"/>
      <c r="E18" s="230"/>
      <c r="F18" s="416" t="s">
        <v>234</v>
      </c>
      <c r="G18" s="417"/>
      <c r="H18" s="231" t="s">
        <v>6</v>
      </c>
      <c r="I18" s="217">
        <v>18</v>
      </c>
      <c r="J18" s="429"/>
      <c r="K18" s="90"/>
      <c r="L18" s="17"/>
      <c r="M18" s="233"/>
    </row>
    <row r="19" spans="2:13" s="161" customFormat="1" ht="21.75" customHeight="1">
      <c r="B19" s="130"/>
      <c r="C19" s="15"/>
      <c r="D19" s="140"/>
      <c r="E19" s="221"/>
      <c r="F19" s="416" t="s">
        <v>236</v>
      </c>
      <c r="G19" s="417"/>
      <c r="H19" s="125" t="s">
        <v>6</v>
      </c>
      <c r="I19" s="217">
        <v>18</v>
      </c>
      <c r="J19" s="429"/>
      <c r="K19" s="90"/>
      <c r="L19" s="17"/>
      <c r="M19" s="220"/>
    </row>
    <row r="20" spans="2:13" s="161" customFormat="1" ht="31.5" customHeight="1">
      <c r="B20" s="130"/>
      <c r="C20" s="15"/>
      <c r="D20" s="140"/>
      <c r="E20" s="221"/>
      <c r="F20" s="418" t="s">
        <v>237</v>
      </c>
      <c r="G20" s="415"/>
      <c r="H20" s="125" t="s">
        <v>6</v>
      </c>
      <c r="I20" s="167">
        <v>42</v>
      </c>
      <c r="J20" s="429"/>
      <c r="K20" s="90"/>
      <c r="L20" s="17"/>
      <c r="M20" s="220"/>
    </row>
    <row r="21" spans="2:13" s="161" customFormat="1" ht="27.75" customHeight="1">
      <c r="B21" s="130"/>
      <c r="C21" s="15"/>
      <c r="D21" s="140"/>
      <c r="E21" s="221"/>
      <c r="F21" s="416" t="s">
        <v>235</v>
      </c>
      <c r="G21" s="417"/>
      <c r="H21" s="125" t="s">
        <v>6</v>
      </c>
      <c r="I21" s="217">
        <f>33+3+6</f>
        <v>42</v>
      </c>
      <c r="J21" s="429"/>
      <c r="K21" s="90"/>
      <c r="L21" s="17"/>
      <c r="M21" s="220"/>
    </row>
    <row r="22" spans="2:13" s="161" customFormat="1" ht="21" customHeight="1">
      <c r="B22" s="130"/>
      <c r="C22" s="15"/>
      <c r="D22" s="140"/>
      <c r="E22" s="221"/>
      <c r="F22" s="415" t="s">
        <v>219</v>
      </c>
      <c r="G22" s="415"/>
      <c r="H22" s="125" t="s">
        <v>6</v>
      </c>
      <c r="I22" s="217">
        <v>0</v>
      </c>
      <c r="J22" s="429"/>
      <c r="K22" s="90"/>
      <c r="L22" s="17"/>
      <c r="M22" s="220"/>
    </row>
    <row r="23" spans="2:13" s="161" customFormat="1" ht="18.75" customHeight="1">
      <c r="B23" s="130"/>
      <c r="C23" s="110"/>
      <c r="D23" s="140"/>
      <c r="E23" s="221"/>
      <c r="F23" s="415" t="s">
        <v>143</v>
      </c>
      <c r="G23" s="415"/>
      <c r="H23" s="125" t="s">
        <v>6</v>
      </c>
      <c r="I23" s="217">
        <v>84</v>
      </c>
      <c r="J23" s="429"/>
      <c r="K23" s="90"/>
      <c r="L23" s="17"/>
      <c r="M23" s="13"/>
    </row>
    <row r="24" spans="2:13" s="161" customFormat="1" ht="24.75" customHeight="1">
      <c r="B24" s="130"/>
      <c r="C24" s="110"/>
      <c r="D24" s="140"/>
      <c r="E24" s="221"/>
      <c r="F24" s="415" t="s">
        <v>217</v>
      </c>
      <c r="G24" s="415"/>
      <c r="H24" s="125" t="s">
        <v>6</v>
      </c>
      <c r="I24" s="217">
        <v>0</v>
      </c>
      <c r="J24" s="429"/>
      <c r="K24" s="90"/>
      <c r="L24" s="17"/>
      <c r="M24" s="13"/>
    </row>
    <row r="25" spans="2:13" s="161" customFormat="1" ht="30" customHeight="1">
      <c r="B25" s="130"/>
      <c r="C25" s="15"/>
      <c r="D25" s="140"/>
      <c r="E25" s="221"/>
      <c r="F25" s="415" t="s">
        <v>142</v>
      </c>
      <c r="G25" s="415"/>
      <c r="H25" s="125" t="s">
        <v>6</v>
      </c>
      <c r="I25" s="217">
        <v>0</v>
      </c>
      <c r="J25" s="429"/>
      <c r="K25" s="90"/>
      <c r="L25" s="17"/>
      <c r="M25" s="13"/>
    </row>
    <row r="26" spans="2:13" s="161" customFormat="1" ht="23.25" customHeight="1">
      <c r="B26" s="130"/>
      <c r="C26" s="15"/>
      <c r="D26" s="140"/>
      <c r="E26" s="221"/>
      <c r="F26" s="415" t="s">
        <v>198</v>
      </c>
      <c r="G26" s="415"/>
      <c r="H26" s="125" t="s">
        <v>6</v>
      </c>
      <c r="I26" s="217">
        <v>0</v>
      </c>
      <c r="J26" s="429"/>
      <c r="L26" s="17"/>
      <c r="M26" s="13"/>
    </row>
    <row r="27" spans="2:12" s="161" customFormat="1" ht="24" customHeight="1">
      <c r="B27" s="130"/>
      <c r="C27" s="15"/>
      <c r="D27" s="140"/>
      <c r="E27" s="221"/>
      <c r="F27" s="415" t="s">
        <v>277</v>
      </c>
      <c r="G27" s="415"/>
      <c r="H27" s="125" t="s">
        <v>6</v>
      </c>
      <c r="I27" s="217">
        <f>11</f>
        <v>11</v>
      </c>
      <c r="J27" s="429"/>
      <c r="K27" s="16"/>
      <c r="L27" s="17"/>
    </row>
    <row r="28" spans="2:12" s="161" customFormat="1" ht="27.75" customHeight="1">
      <c r="B28" s="130"/>
      <c r="C28" s="15"/>
      <c r="D28" s="140"/>
      <c r="E28" s="221"/>
      <c r="F28" s="431" t="s">
        <v>278</v>
      </c>
      <c r="G28" s="432"/>
      <c r="H28" s="125" t="s">
        <v>6</v>
      </c>
      <c r="I28" s="217">
        <f>3+2</f>
        <v>5</v>
      </c>
      <c r="J28" s="429"/>
      <c r="K28" s="16"/>
      <c r="L28" s="17"/>
    </row>
    <row r="29" spans="2:12" s="161" customFormat="1" ht="21.75" customHeight="1">
      <c r="B29" s="130"/>
      <c r="C29" s="15"/>
      <c r="D29" s="140"/>
      <c r="E29" s="221"/>
      <c r="F29" s="431" t="s">
        <v>279</v>
      </c>
      <c r="G29" s="432"/>
      <c r="H29" s="125" t="s">
        <v>6</v>
      </c>
      <c r="I29" s="217">
        <f>3+2</f>
        <v>5</v>
      </c>
      <c r="J29" s="429"/>
      <c r="K29" s="16"/>
      <c r="L29" s="17"/>
    </row>
    <row r="30" spans="2:12" s="161" customFormat="1" ht="24" customHeight="1">
      <c r="B30" s="130"/>
      <c r="C30" s="15"/>
      <c r="D30" s="140"/>
      <c r="E30" s="221"/>
      <c r="F30" s="431" t="s">
        <v>280</v>
      </c>
      <c r="G30" s="432"/>
      <c r="H30" s="125" t="s">
        <v>6</v>
      </c>
      <c r="I30" s="217">
        <f>3+2</f>
        <v>5</v>
      </c>
      <c r="J30" s="429"/>
      <c r="K30" s="16"/>
      <c r="L30" s="17"/>
    </row>
    <row r="31" spans="2:12" s="161" customFormat="1" ht="24.75" customHeight="1">
      <c r="B31" s="130"/>
      <c r="C31" s="15"/>
      <c r="D31" s="140"/>
      <c r="E31" s="221"/>
      <c r="F31" s="431" t="s">
        <v>276</v>
      </c>
      <c r="G31" s="432"/>
      <c r="H31" s="125" t="s">
        <v>6</v>
      </c>
      <c r="I31" s="167">
        <f>11+6+4+16</f>
        <v>37</v>
      </c>
      <c r="J31" s="429"/>
      <c r="K31" s="16"/>
      <c r="L31" s="17"/>
    </row>
    <row r="32" spans="2:12" s="161" customFormat="1" ht="24" customHeight="1">
      <c r="B32" s="130"/>
      <c r="C32" s="15"/>
      <c r="D32" s="140"/>
      <c r="E32" s="221"/>
      <c r="F32" s="431" t="s">
        <v>283</v>
      </c>
      <c r="G32" s="432"/>
      <c r="H32" s="125" t="s">
        <v>6</v>
      </c>
      <c r="I32" s="167">
        <f>2</f>
        <v>2</v>
      </c>
      <c r="J32" s="429"/>
      <c r="K32" s="16"/>
      <c r="L32" s="17"/>
    </row>
    <row r="33" spans="2:12" s="161" customFormat="1" ht="21" customHeight="1">
      <c r="B33" s="130"/>
      <c r="C33" s="15"/>
      <c r="D33" s="140"/>
      <c r="E33" s="221"/>
      <c r="F33" s="431" t="s">
        <v>282</v>
      </c>
      <c r="G33" s="432"/>
      <c r="H33" s="125" t="s">
        <v>6</v>
      </c>
      <c r="I33" s="167">
        <f>3+4</f>
        <v>7</v>
      </c>
      <c r="J33" s="429"/>
      <c r="K33" s="16"/>
      <c r="L33" s="17"/>
    </row>
    <row r="34" spans="2:12" s="161" customFormat="1" ht="25.5" customHeight="1">
      <c r="B34" s="130"/>
      <c r="C34" s="15"/>
      <c r="D34" s="140"/>
      <c r="E34" s="221"/>
      <c r="F34" s="431" t="s">
        <v>284</v>
      </c>
      <c r="G34" s="432"/>
      <c r="H34" s="125" t="s">
        <v>6</v>
      </c>
      <c r="I34" s="167">
        <f>4</f>
        <v>4</v>
      </c>
      <c r="J34" s="429"/>
      <c r="K34" s="16"/>
      <c r="L34" s="17"/>
    </row>
    <row r="35" spans="2:12" s="161" customFormat="1" ht="21" customHeight="1">
      <c r="B35" s="130"/>
      <c r="C35" s="15"/>
      <c r="D35" s="140"/>
      <c r="E35" s="221"/>
      <c r="F35" s="431" t="s">
        <v>274</v>
      </c>
      <c r="G35" s="432"/>
      <c r="H35" s="125" t="s">
        <v>6</v>
      </c>
      <c r="I35" s="167">
        <f>11+3+2</f>
        <v>16</v>
      </c>
      <c r="J35" s="429"/>
      <c r="K35" s="16"/>
      <c r="L35" s="17"/>
    </row>
    <row r="36" spans="2:12" s="161" customFormat="1" ht="20.25" customHeight="1">
      <c r="B36" s="130"/>
      <c r="C36" s="15"/>
      <c r="D36" s="140"/>
      <c r="E36" s="221"/>
      <c r="F36" s="431" t="s">
        <v>275</v>
      </c>
      <c r="G36" s="432"/>
      <c r="H36" s="125" t="s">
        <v>6</v>
      </c>
      <c r="I36" s="167">
        <f>11+9+8</f>
        <v>28</v>
      </c>
      <c r="J36" s="429"/>
      <c r="K36" s="16"/>
      <c r="L36" s="17"/>
    </row>
    <row r="37" spans="2:12" s="161" customFormat="1" ht="21" customHeight="1">
      <c r="B37" s="130"/>
      <c r="C37" s="15"/>
      <c r="D37" s="140"/>
      <c r="E37" s="221"/>
      <c r="F37" s="431" t="s">
        <v>281</v>
      </c>
      <c r="G37" s="432"/>
      <c r="H37" s="125" t="s">
        <v>6</v>
      </c>
      <c r="I37" s="167">
        <f>9+6</f>
        <v>15</v>
      </c>
      <c r="J37" s="429"/>
      <c r="K37" s="16"/>
      <c r="L37" s="17"/>
    </row>
    <row r="38" spans="2:12" s="161" customFormat="1" ht="31.5" customHeight="1">
      <c r="B38" s="130"/>
      <c r="C38" s="94"/>
      <c r="D38" s="94"/>
      <c r="E38" s="225"/>
      <c r="F38" s="418" t="s">
        <v>197</v>
      </c>
      <c r="G38" s="415"/>
      <c r="H38" s="125" t="s">
        <v>6</v>
      </c>
      <c r="I38" s="217">
        <v>0</v>
      </c>
      <c r="J38" s="429"/>
      <c r="K38" s="16"/>
      <c r="L38" s="17"/>
    </row>
    <row r="39" spans="2:12" s="161" customFormat="1" ht="24" customHeight="1">
      <c r="B39" s="172"/>
      <c r="C39" s="94"/>
      <c r="D39" s="94"/>
      <c r="E39" s="225"/>
      <c r="F39" s="419" t="s">
        <v>285</v>
      </c>
      <c r="G39" s="420"/>
      <c r="H39" s="125" t="s">
        <v>6</v>
      </c>
      <c r="I39" s="217">
        <v>16</v>
      </c>
      <c r="J39" s="430"/>
      <c r="K39" s="16"/>
      <c r="L39" s="17"/>
    </row>
    <row r="40" spans="2:12" s="161" customFormat="1" ht="15">
      <c r="B40" s="130">
        <f>B15+0.01</f>
        <v>1.1</v>
      </c>
      <c r="C40" s="15" t="s">
        <v>288</v>
      </c>
      <c r="D40" s="140" t="s">
        <v>6</v>
      </c>
      <c r="E40" s="221"/>
      <c r="F40" s="415" t="s">
        <v>228</v>
      </c>
      <c r="G40" s="415"/>
      <c r="H40" s="125" t="s">
        <v>29</v>
      </c>
      <c r="I40" s="217">
        <v>0</v>
      </c>
      <c r="J40" s="422" t="s">
        <v>145</v>
      </c>
      <c r="K40" s="16"/>
      <c r="L40" s="17"/>
    </row>
    <row r="41" spans="2:12" s="161" customFormat="1" ht="15.75" thickBot="1">
      <c r="B41" s="173">
        <f>B40+0.01</f>
        <v>1.11</v>
      </c>
      <c r="C41" s="174" t="s">
        <v>212</v>
      </c>
      <c r="D41" s="175" t="s">
        <v>6</v>
      </c>
      <c r="E41" s="226"/>
      <c r="F41" s="421" t="s">
        <v>144</v>
      </c>
      <c r="G41" s="421"/>
      <c r="H41" s="150" t="s">
        <v>29</v>
      </c>
      <c r="I41" s="219">
        <v>0</v>
      </c>
      <c r="J41" s="423"/>
      <c r="K41" s="18"/>
      <c r="L41" s="176"/>
    </row>
    <row r="42" spans="2:12" s="161" customFormat="1" ht="15" customHeight="1">
      <c r="B42" s="165"/>
      <c r="C42" s="412"/>
      <c r="D42" s="413"/>
      <c r="E42" s="413"/>
      <c r="F42" s="413"/>
      <c r="G42" s="413"/>
      <c r="H42" s="413"/>
      <c r="I42" s="413"/>
      <c r="J42" s="413"/>
      <c r="K42" s="413"/>
      <c r="L42" s="414"/>
    </row>
    <row r="43" spans="2:12" s="161" customFormat="1" ht="15">
      <c r="B43" s="165">
        <v>1</v>
      </c>
      <c r="C43" s="412" t="s">
        <v>327</v>
      </c>
      <c r="D43" s="413"/>
      <c r="E43" s="413"/>
      <c r="F43" s="413"/>
      <c r="G43" s="413"/>
      <c r="H43" s="413"/>
      <c r="I43" s="413"/>
      <c r="J43" s="413"/>
      <c r="K43" s="413"/>
      <c r="L43" s="414"/>
    </row>
    <row r="44" spans="2:12" s="161" customFormat="1" ht="19.5" customHeight="1">
      <c r="B44" s="130">
        <f>B43+0.01</f>
        <v>1.01</v>
      </c>
      <c r="C44" s="15" t="s">
        <v>53</v>
      </c>
      <c r="D44" s="125" t="s">
        <v>5</v>
      </c>
      <c r="E44" s="228">
        <v>3.036</v>
      </c>
      <c r="F44" s="415" t="s">
        <v>216</v>
      </c>
      <c r="G44" s="415"/>
      <c r="H44" s="125" t="s">
        <v>29</v>
      </c>
      <c r="I44" s="218" t="s">
        <v>218</v>
      </c>
      <c r="J44" s="428" t="s">
        <v>165</v>
      </c>
      <c r="K44" s="16"/>
      <c r="L44" s="17"/>
    </row>
    <row r="45" spans="2:12" s="161" customFormat="1" ht="19.5" customHeight="1">
      <c r="B45" s="439">
        <f>B44+0.01</f>
        <v>1.02</v>
      </c>
      <c r="C45" s="433" t="s">
        <v>148</v>
      </c>
      <c r="D45" s="435" t="s">
        <v>6</v>
      </c>
      <c r="E45" s="437"/>
      <c r="F45" s="415" t="s">
        <v>106</v>
      </c>
      <c r="G45" s="415"/>
      <c r="H45" s="125" t="s">
        <v>29</v>
      </c>
      <c r="I45" s="237">
        <v>3.3</v>
      </c>
      <c r="J45" s="429"/>
      <c r="K45" s="16"/>
      <c r="L45" s="17"/>
    </row>
    <row r="46" spans="2:12" s="161" customFormat="1" ht="18.75" customHeight="1">
      <c r="B46" s="440"/>
      <c r="C46" s="434"/>
      <c r="D46" s="436"/>
      <c r="E46" s="438"/>
      <c r="F46" s="415" t="s">
        <v>289</v>
      </c>
      <c r="G46" s="415"/>
      <c r="H46" s="125" t="s">
        <v>29</v>
      </c>
      <c r="I46" s="234"/>
      <c r="J46" s="429"/>
      <c r="K46" s="16"/>
      <c r="L46" s="17"/>
    </row>
    <row r="47" spans="2:12" s="161" customFormat="1" ht="25.5" customHeight="1">
      <c r="B47" s="130">
        <f>B45+0.01</f>
        <v>1.03</v>
      </c>
      <c r="C47" s="166" t="s">
        <v>105</v>
      </c>
      <c r="D47" s="81" t="s">
        <v>5</v>
      </c>
      <c r="E47" s="306">
        <v>3.036</v>
      </c>
      <c r="F47" s="415" t="s">
        <v>287</v>
      </c>
      <c r="G47" s="415"/>
      <c r="H47" s="125" t="s">
        <v>6</v>
      </c>
      <c r="I47" s="218">
        <v>24</v>
      </c>
      <c r="J47" s="429"/>
      <c r="K47" s="16"/>
      <c r="L47" s="17"/>
    </row>
    <row r="48" spans="2:12" s="161" customFormat="1" ht="28.5">
      <c r="B48" s="130">
        <f>B47+0.01</f>
        <v>1.04</v>
      </c>
      <c r="C48" s="166" t="s">
        <v>194</v>
      </c>
      <c r="D48" s="81" t="s">
        <v>6</v>
      </c>
      <c r="E48" s="306">
        <v>16</v>
      </c>
      <c r="F48" s="415" t="s">
        <v>141</v>
      </c>
      <c r="G48" s="415"/>
      <c r="H48" s="83" t="s">
        <v>6</v>
      </c>
      <c r="I48" s="147"/>
      <c r="J48" s="429"/>
      <c r="K48" s="16"/>
      <c r="L48" s="17"/>
    </row>
    <row r="49" spans="2:12" s="161" customFormat="1" ht="28.5">
      <c r="B49" s="130">
        <f>B48+0.01</f>
        <v>1.05</v>
      </c>
      <c r="C49" s="168" t="s">
        <v>195</v>
      </c>
      <c r="D49" s="169" t="s">
        <v>6</v>
      </c>
      <c r="E49" s="306">
        <v>4</v>
      </c>
      <c r="F49" s="415" t="s">
        <v>146</v>
      </c>
      <c r="G49" s="415"/>
      <c r="H49" s="83" t="s">
        <v>6</v>
      </c>
      <c r="I49" s="147"/>
      <c r="J49" s="429"/>
      <c r="K49" s="16"/>
      <c r="L49" s="17"/>
    </row>
    <row r="50" spans="2:12" s="161" customFormat="1" ht="28.5" customHeight="1">
      <c r="B50" s="130">
        <f>B52+0.01</f>
        <v>1.07</v>
      </c>
      <c r="C50" s="168" t="s">
        <v>220</v>
      </c>
      <c r="D50" s="170" t="s">
        <v>6</v>
      </c>
      <c r="E50" s="306">
        <v>16</v>
      </c>
      <c r="F50" s="415" t="s">
        <v>147</v>
      </c>
      <c r="G50" s="415"/>
      <c r="H50" s="125" t="s">
        <v>6</v>
      </c>
      <c r="I50" s="93"/>
      <c r="J50" s="429"/>
      <c r="K50" s="16"/>
      <c r="L50" s="17"/>
    </row>
    <row r="51" spans="2:12" s="161" customFormat="1" ht="28.5" customHeight="1">
      <c r="B51" s="130">
        <f>B53+0.01</f>
        <v>1.09</v>
      </c>
      <c r="C51" s="168" t="s">
        <v>221</v>
      </c>
      <c r="D51" s="170" t="s">
        <v>6</v>
      </c>
      <c r="E51" s="306"/>
      <c r="F51" s="415" t="s">
        <v>196</v>
      </c>
      <c r="G51" s="415"/>
      <c r="H51" s="125" t="s">
        <v>27</v>
      </c>
      <c r="I51" s="93">
        <f>2.5*2.73*E54</f>
        <v>13.65</v>
      </c>
      <c r="J51" s="429"/>
      <c r="K51" s="16"/>
      <c r="L51" s="17"/>
    </row>
    <row r="52" spans="2:12" s="161" customFormat="1" ht="28.5">
      <c r="B52" s="130">
        <f>B49+0.01</f>
        <v>1.06</v>
      </c>
      <c r="C52" s="168" t="s">
        <v>222</v>
      </c>
      <c r="D52" s="170" t="s">
        <v>6</v>
      </c>
      <c r="E52" s="306">
        <v>4</v>
      </c>
      <c r="F52" s="415" t="s">
        <v>42</v>
      </c>
      <c r="G52" s="415"/>
      <c r="H52" s="125" t="s">
        <v>27</v>
      </c>
      <c r="I52" s="93">
        <f>2.2*E54</f>
        <v>4.4</v>
      </c>
      <c r="J52" s="429"/>
      <c r="K52" s="16"/>
      <c r="L52" s="17"/>
    </row>
    <row r="53" spans="2:12" s="161" customFormat="1" ht="28.5" customHeight="1">
      <c r="B53" s="130">
        <f>B50+0.01</f>
        <v>1.08</v>
      </c>
      <c r="C53" s="171" t="s">
        <v>223</v>
      </c>
      <c r="D53" s="83" t="s">
        <v>6</v>
      </c>
      <c r="E53" s="228"/>
      <c r="F53" s="386"/>
      <c r="G53" s="387"/>
      <c r="H53" s="125"/>
      <c r="I53" s="93"/>
      <c r="J53" s="429"/>
      <c r="K53" s="16"/>
      <c r="L53" s="17"/>
    </row>
    <row r="54" spans="2:12" s="161" customFormat="1" ht="43.5" customHeight="1">
      <c r="B54" s="130">
        <f>B53+0.01</f>
        <v>1.09</v>
      </c>
      <c r="C54" s="15" t="s">
        <v>55</v>
      </c>
      <c r="D54" s="140" t="s">
        <v>6</v>
      </c>
      <c r="E54" s="221">
        <v>2</v>
      </c>
      <c r="F54" s="427" t="s">
        <v>286</v>
      </c>
      <c r="G54" s="427"/>
      <c r="H54" s="231" t="s">
        <v>6</v>
      </c>
      <c r="I54" s="167">
        <v>36</v>
      </c>
      <c r="J54" s="429"/>
      <c r="K54" s="16"/>
      <c r="L54" s="17"/>
    </row>
    <row r="55" spans="2:12" s="161" customFormat="1" ht="27" customHeight="1">
      <c r="B55" s="130">
        <f>B54+0.01</f>
        <v>1.1</v>
      </c>
      <c r="C55" s="15" t="s">
        <v>229</v>
      </c>
      <c r="D55" s="140" t="s">
        <v>6</v>
      </c>
      <c r="E55" s="230">
        <v>15</v>
      </c>
      <c r="F55" s="416" t="s">
        <v>231</v>
      </c>
      <c r="G55" s="417"/>
      <c r="H55" s="231" t="s">
        <v>6</v>
      </c>
      <c r="I55" s="167">
        <v>18</v>
      </c>
      <c r="J55" s="429"/>
      <c r="K55" s="16"/>
      <c r="L55" s="17"/>
    </row>
    <row r="56" spans="2:12" s="161" customFormat="1" ht="21.75" customHeight="1">
      <c r="B56" s="130">
        <f>B55+0.01</f>
        <v>1.11</v>
      </c>
      <c r="C56" s="15" t="s">
        <v>230</v>
      </c>
      <c r="D56" s="140" t="s">
        <v>232</v>
      </c>
      <c r="E56" s="232"/>
      <c r="F56" s="427" t="s">
        <v>233</v>
      </c>
      <c r="G56" s="427"/>
      <c r="H56" s="231" t="s">
        <v>6</v>
      </c>
      <c r="I56" s="167">
        <v>18</v>
      </c>
      <c r="J56" s="429"/>
      <c r="K56" s="16"/>
      <c r="L56" s="17"/>
    </row>
    <row r="57" spans="2:13" s="161" customFormat="1" ht="41.25" customHeight="1">
      <c r="B57" s="130"/>
      <c r="C57" s="15"/>
      <c r="D57" s="140"/>
      <c r="E57" s="230"/>
      <c r="F57" s="416" t="s">
        <v>234</v>
      </c>
      <c r="G57" s="417"/>
      <c r="H57" s="231" t="s">
        <v>6</v>
      </c>
      <c r="I57" s="167">
        <v>18</v>
      </c>
      <c r="J57" s="429"/>
      <c r="K57" s="90"/>
      <c r="L57" s="17"/>
      <c r="M57" s="233"/>
    </row>
    <row r="58" spans="2:13" s="161" customFormat="1" ht="21.75" customHeight="1">
      <c r="B58" s="130"/>
      <c r="C58" s="15"/>
      <c r="D58" s="140"/>
      <c r="E58" s="221"/>
      <c r="F58" s="416" t="s">
        <v>236</v>
      </c>
      <c r="G58" s="417"/>
      <c r="H58" s="125" t="s">
        <v>6</v>
      </c>
      <c r="I58" s="167">
        <v>18</v>
      </c>
      <c r="J58" s="429"/>
      <c r="K58" s="90"/>
      <c r="L58" s="17"/>
      <c r="M58" s="220"/>
    </row>
    <row r="59" spans="2:13" s="161" customFormat="1" ht="31.5" customHeight="1">
      <c r="B59" s="130"/>
      <c r="C59" s="15"/>
      <c r="D59" s="140"/>
      <c r="E59" s="221"/>
      <c r="F59" s="418" t="s">
        <v>237</v>
      </c>
      <c r="G59" s="415"/>
      <c r="H59" s="125" t="s">
        <v>6</v>
      </c>
      <c r="I59" s="167">
        <v>56</v>
      </c>
      <c r="J59" s="429"/>
      <c r="K59" s="90"/>
      <c r="L59" s="17"/>
      <c r="M59" s="220"/>
    </row>
    <row r="60" spans="2:13" s="161" customFormat="1" ht="27.75" customHeight="1">
      <c r="B60" s="130"/>
      <c r="C60" s="15"/>
      <c r="D60" s="140"/>
      <c r="E60" s="221"/>
      <c r="F60" s="416" t="s">
        <v>235</v>
      </c>
      <c r="G60" s="417"/>
      <c r="H60" s="125" t="s">
        <v>6</v>
      </c>
      <c r="I60" s="217">
        <v>56</v>
      </c>
      <c r="J60" s="429"/>
      <c r="K60" s="90"/>
      <c r="L60" s="17"/>
      <c r="M60" s="220"/>
    </row>
    <row r="61" spans="2:13" s="161" customFormat="1" ht="21" customHeight="1">
      <c r="B61" s="130"/>
      <c r="C61" s="15"/>
      <c r="D61" s="140"/>
      <c r="E61" s="221"/>
      <c r="F61" s="415" t="s">
        <v>219</v>
      </c>
      <c r="G61" s="415"/>
      <c r="H61" s="125" t="s">
        <v>6</v>
      </c>
      <c r="I61" s="217">
        <v>0</v>
      </c>
      <c r="J61" s="429"/>
      <c r="K61" s="90"/>
      <c r="L61" s="17"/>
      <c r="M61" s="220"/>
    </row>
    <row r="62" spans="2:13" s="161" customFormat="1" ht="18.75" customHeight="1">
      <c r="B62" s="130"/>
      <c r="C62" s="110"/>
      <c r="D62" s="140"/>
      <c r="E62" s="221"/>
      <c r="F62" s="415" t="s">
        <v>143</v>
      </c>
      <c r="G62" s="415"/>
      <c r="H62" s="125" t="s">
        <v>6</v>
      </c>
      <c r="I62" s="217">
        <v>112</v>
      </c>
      <c r="J62" s="429"/>
      <c r="K62" s="90"/>
      <c r="L62" s="17"/>
      <c r="M62" s="13"/>
    </row>
    <row r="63" spans="2:13" s="161" customFormat="1" ht="24.75" customHeight="1">
      <c r="B63" s="130"/>
      <c r="C63" s="110"/>
      <c r="D63" s="140"/>
      <c r="E63" s="221"/>
      <c r="F63" s="415" t="s">
        <v>217</v>
      </c>
      <c r="G63" s="415"/>
      <c r="H63" s="125" t="s">
        <v>6</v>
      </c>
      <c r="I63" s="217">
        <v>0</v>
      </c>
      <c r="J63" s="429"/>
      <c r="K63" s="90"/>
      <c r="L63" s="17"/>
      <c r="M63" s="13"/>
    </row>
    <row r="64" spans="2:13" s="161" customFormat="1" ht="30" customHeight="1">
      <c r="B64" s="130"/>
      <c r="C64" s="15"/>
      <c r="D64" s="140"/>
      <c r="E64" s="221"/>
      <c r="F64" s="415" t="s">
        <v>142</v>
      </c>
      <c r="G64" s="415"/>
      <c r="H64" s="125" t="s">
        <v>6</v>
      </c>
      <c r="I64" s="217">
        <v>6</v>
      </c>
      <c r="J64" s="429"/>
      <c r="K64" s="90"/>
      <c r="L64" s="17"/>
      <c r="M64" s="13"/>
    </row>
    <row r="65" spans="2:13" s="161" customFormat="1" ht="23.25" customHeight="1">
      <c r="B65" s="130"/>
      <c r="C65" s="15"/>
      <c r="D65" s="140"/>
      <c r="E65" s="221"/>
      <c r="F65" s="415" t="s">
        <v>198</v>
      </c>
      <c r="G65" s="415"/>
      <c r="H65" s="125" t="s">
        <v>6</v>
      </c>
      <c r="I65" s="217">
        <v>0</v>
      </c>
      <c r="J65" s="429"/>
      <c r="L65" s="17"/>
      <c r="M65" s="13"/>
    </row>
    <row r="66" spans="2:12" s="161" customFormat="1" ht="24" customHeight="1">
      <c r="B66" s="130"/>
      <c r="C66" s="15"/>
      <c r="D66" s="140"/>
      <c r="E66" s="221"/>
      <c r="F66" s="415" t="s">
        <v>277</v>
      </c>
      <c r="G66" s="415"/>
      <c r="H66" s="125" t="s">
        <v>6</v>
      </c>
      <c r="I66" s="217">
        <v>16</v>
      </c>
      <c r="J66" s="429"/>
      <c r="K66" s="16"/>
      <c r="L66" s="17"/>
    </row>
    <row r="67" spans="2:12" s="161" customFormat="1" ht="27.75" customHeight="1">
      <c r="B67" s="130"/>
      <c r="C67" s="15"/>
      <c r="D67" s="140"/>
      <c r="E67" s="221"/>
      <c r="F67" s="431" t="s">
        <v>278</v>
      </c>
      <c r="G67" s="432"/>
      <c r="H67" s="125" t="s">
        <v>6</v>
      </c>
      <c r="I67" s="217">
        <v>11</v>
      </c>
      <c r="J67" s="429"/>
      <c r="K67" s="16"/>
      <c r="L67" s="17"/>
    </row>
    <row r="68" spans="2:12" s="161" customFormat="1" ht="21.75" customHeight="1">
      <c r="B68" s="130"/>
      <c r="C68" s="15"/>
      <c r="D68" s="140"/>
      <c r="E68" s="221"/>
      <c r="F68" s="431" t="s">
        <v>279</v>
      </c>
      <c r="G68" s="432"/>
      <c r="H68" s="125" t="s">
        <v>6</v>
      </c>
      <c r="I68" s="217">
        <v>11</v>
      </c>
      <c r="J68" s="429"/>
      <c r="K68" s="16"/>
      <c r="L68" s="17"/>
    </row>
    <row r="69" spans="2:12" s="161" customFormat="1" ht="24" customHeight="1">
      <c r="B69" s="130"/>
      <c r="C69" s="15"/>
      <c r="D69" s="140"/>
      <c r="E69" s="221"/>
      <c r="F69" s="431" t="s">
        <v>280</v>
      </c>
      <c r="G69" s="432"/>
      <c r="H69" s="125" t="s">
        <v>6</v>
      </c>
      <c r="I69" s="217">
        <v>11</v>
      </c>
      <c r="J69" s="429"/>
      <c r="K69" s="16"/>
      <c r="L69" s="17"/>
    </row>
    <row r="70" spans="2:12" s="161" customFormat="1" ht="24.75" customHeight="1">
      <c r="B70" s="130"/>
      <c r="C70" s="15"/>
      <c r="D70" s="140"/>
      <c r="E70" s="221"/>
      <c r="F70" s="431" t="s">
        <v>276</v>
      </c>
      <c r="G70" s="432"/>
      <c r="H70" s="125" t="s">
        <v>6</v>
      </c>
      <c r="I70" s="167">
        <v>43</v>
      </c>
      <c r="J70" s="429"/>
      <c r="K70" s="16"/>
      <c r="L70" s="17"/>
    </row>
    <row r="71" spans="2:12" s="161" customFormat="1" ht="24" customHeight="1">
      <c r="B71" s="130"/>
      <c r="C71" s="15"/>
      <c r="D71" s="140"/>
      <c r="E71" s="221"/>
      <c r="F71" s="431" t="s">
        <v>283</v>
      </c>
      <c r="G71" s="432"/>
      <c r="H71" s="125" t="s">
        <v>6</v>
      </c>
      <c r="I71" s="167">
        <v>2</v>
      </c>
      <c r="J71" s="429"/>
      <c r="K71" s="16"/>
      <c r="L71" s="17"/>
    </row>
    <row r="72" spans="2:12" s="161" customFormat="1" ht="21" customHeight="1">
      <c r="B72" s="130"/>
      <c r="C72" s="15"/>
      <c r="D72" s="140"/>
      <c r="E72" s="221"/>
      <c r="F72" s="431" t="s">
        <v>282</v>
      </c>
      <c r="G72" s="432"/>
      <c r="H72" s="125" t="s">
        <v>6</v>
      </c>
      <c r="I72" s="167">
        <v>4</v>
      </c>
      <c r="J72" s="429"/>
      <c r="K72" s="16"/>
      <c r="L72" s="17"/>
    </row>
    <row r="73" spans="2:12" s="161" customFormat="1" ht="25.5" customHeight="1">
      <c r="B73" s="130"/>
      <c r="C73" s="15"/>
      <c r="D73" s="140"/>
      <c r="E73" s="221"/>
      <c r="F73" s="431" t="s">
        <v>284</v>
      </c>
      <c r="G73" s="432"/>
      <c r="H73" s="125" t="s">
        <v>6</v>
      </c>
      <c r="I73" s="167" t="s">
        <v>218</v>
      </c>
      <c r="J73" s="429"/>
      <c r="K73" s="16"/>
      <c r="L73" s="17"/>
    </row>
    <row r="74" spans="2:12" s="161" customFormat="1" ht="21" customHeight="1">
      <c r="B74" s="130"/>
      <c r="C74" s="15"/>
      <c r="D74" s="140"/>
      <c r="E74" s="221"/>
      <c r="F74" s="431" t="s">
        <v>274</v>
      </c>
      <c r="G74" s="432"/>
      <c r="H74" s="125" t="s">
        <v>6</v>
      </c>
      <c r="I74" s="167">
        <v>19</v>
      </c>
      <c r="J74" s="429"/>
      <c r="K74" s="16"/>
      <c r="L74" s="17"/>
    </row>
    <row r="75" spans="2:12" s="161" customFormat="1" ht="20.25" customHeight="1">
      <c r="B75" s="130"/>
      <c r="C75" s="15"/>
      <c r="D75" s="140"/>
      <c r="E75" s="221"/>
      <c r="F75" s="431" t="s">
        <v>275</v>
      </c>
      <c r="G75" s="432"/>
      <c r="H75" s="125" t="s">
        <v>6</v>
      </c>
      <c r="I75" s="167">
        <v>28</v>
      </c>
      <c r="J75" s="429"/>
      <c r="K75" s="16"/>
      <c r="L75" s="17"/>
    </row>
    <row r="76" spans="2:12" s="161" customFormat="1" ht="21" customHeight="1">
      <c r="B76" s="130"/>
      <c r="C76" s="15"/>
      <c r="D76" s="140"/>
      <c r="E76" s="221"/>
      <c r="F76" s="431" t="s">
        <v>281</v>
      </c>
      <c r="G76" s="432"/>
      <c r="H76" s="125" t="s">
        <v>6</v>
      </c>
      <c r="I76" s="167">
        <v>18</v>
      </c>
      <c r="J76" s="429"/>
      <c r="K76" s="16"/>
      <c r="L76" s="17"/>
    </row>
    <row r="77" spans="2:12" s="161" customFormat="1" ht="31.5" customHeight="1">
      <c r="B77" s="130"/>
      <c r="C77" s="94"/>
      <c r="D77" s="94"/>
      <c r="E77" s="225"/>
      <c r="F77" s="418" t="s">
        <v>197</v>
      </c>
      <c r="G77" s="415"/>
      <c r="H77" s="125" t="s">
        <v>6</v>
      </c>
      <c r="I77" s="217">
        <v>0</v>
      </c>
      <c r="J77" s="429"/>
      <c r="K77" s="16"/>
      <c r="L77" s="17"/>
    </row>
    <row r="78" spans="2:12" s="161" customFormat="1" ht="24" customHeight="1">
      <c r="B78" s="172"/>
      <c r="C78" s="94"/>
      <c r="D78" s="94"/>
      <c r="E78" s="225"/>
      <c r="F78" s="419" t="s">
        <v>285</v>
      </c>
      <c r="G78" s="420"/>
      <c r="H78" s="125" t="s">
        <v>6</v>
      </c>
      <c r="I78" s="217">
        <v>20</v>
      </c>
      <c r="J78" s="430"/>
      <c r="K78" s="16"/>
      <c r="L78" s="17"/>
    </row>
    <row r="79" spans="2:12" s="161" customFormat="1" ht="15">
      <c r="B79" s="130">
        <f>B54+0.01</f>
        <v>1.1</v>
      </c>
      <c r="C79" s="15" t="s">
        <v>288</v>
      </c>
      <c r="D79" s="140" t="s">
        <v>6</v>
      </c>
      <c r="E79" s="221"/>
      <c r="F79" s="415" t="s">
        <v>228</v>
      </c>
      <c r="G79" s="415"/>
      <c r="H79" s="125" t="s">
        <v>29</v>
      </c>
      <c r="I79" s="217">
        <v>0</v>
      </c>
      <c r="J79" s="422" t="s">
        <v>145</v>
      </c>
      <c r="K79" s="16"/>
      <c r="L79" s="17"/>
    </row>
    <row r="80" spans="2:12" s="161" customFormat="1" ht="15.75" thickBot="1">
      <c r="B80" s="173">
        <f>B79+0.01</f>
        <v>1.11</v>
      </c>
      <c r="C80" s="174" t="s">
        <v>212</v>
      </c>
      <c r="D80" s="175" t="s">
        <v>6</v>
      </c>
      <c r="E80" s="226"/>
      <c r="F80" s="421" t="s">
        <v>144</v>
      </c>
      <c r="G80" s="421"/>
      <c r="H80" s="150" t="s">
        <v>29</v>
      </c>
      <c r="I80" s="219">
        <v>0</v>
      </c>
      <c r="J80" s="423"/>
      <c r="K80" s="18"/>
      <c r="L80" s="176"/>
    </row>
  </sheetData>
  <sheetProtection password="C72D" sheet="1" objects="1" scenarios="1"/>
  <mergeCells count="92">
    <mergeCell ref="F74:G74"/>
    <mergeCell ref="F75:G75"/>
    <mergeCell ref="J79:J80"/>
    <mergeCell ref="F80:G80"/>
    <mergeCell ref="F76:G76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E45:E46"/>
    <mergeCell ref="F45:G45"/>
    <mergeCell ref="F46:G46"/>
    <mergeCell ref="F47:G47"/>
    <mergeCell ref="F48:G48"/>
    <mergeCell ref="F49:G49"/>
    <mergeCell ref="C6:C7"/>
    <mergeCell ref="D6:D7"/>
    <mergeCell ref="E6:E7"/>
    <mergeCell ref="B6:B7"/>
    <mergeCell ref="C43:L43"/>
    <mergeCell ref="F44:G44"/>
    <mergeCell ref="J44:J78"/>
    <mergeCell ref="B45:B46"/>
    <mergeCell ref="C45:C46"/>
    <mergeCell ref="D45:D46"/>
    <mergeCell ref="F36:G36"/>
    <mergeCell ref="F28:G28"/>
    <mergeCell ref="F29:G29"/>
    <mergeCell ref="F30:G30"/>
    <mergeCell ref="F37:G37"/>
    <mergeCell ref="F33:G33"/>
    <mergeCell ref="F32:G32"/>
    <mergeCell ref="F34:G34"/>
    <mergeCell ref="F27:G27"/>
    <mergeCell ref="F26:G26"/>
    <mergeCell ref="F20:G20"/>
    <mergeCell ref="F14:G14"/>
    <mergeCell ref="F31:G31"/>
    <mergeCell ref="F35:G35"/>
    <mergeCell ref="F16:G16"/>
    <mergeCell ref="F17:G17"/>
    <mergeCell ref="F18:G18"/>
    <mergeCell ref="F40:G40"/>
    <mergeCell ref="F5:G5"/>
    <mergeCell ref="F6:G6"/>
    <mergeCell ref="F8:G8"/>
    <mergeCell ref="F9:G9"/>
    <mergeCell ref="F7:G7"/>
    <mergeCell ref="F10:G10"/>
    <mergeCell ref="B1:L1"/>
    <mergeCell ref="B2:L2"/>
    <mergeCell ref="F3:G3"/>
    <mergeCell ref="C4:L4"/>
    <mergeCell ref="F12:G12"/>
    <mergeCell ref="F15:G15"/>
    <mergeCell ref="F13:G13"/>
    <mergeCell ref="F11:G11"/>
    <mergeCell ref="J5:J39"/>
    <mergeCell ref="F24:G24"/>
    <mergeCell ref="C42:L42"/>
    <mergeCell ref="F23:G23"/>
    <mergeCell ref="F22:G22"/>
    <mergeCell ref="F19:G19"/>
    <mergeCell ref="F21:G21"/>
    <mergeCell ref="F25:G25"/>
    <mergeCell ref="F38:G38"/>
    <mergeCell ref="F39:G39"/>
    <mergeCell ref="F41:G41"/>
    <mergeCell ref="J40:J41"/>
  </mergeCells>
  <printOptions horizontalCentered="1"/>
  <pageMargins left="0.1968503937007874" right="0.1968503937007874" top="0.1968503937007874" bottom="0.1968503937007874" header="0.07874015748031496" footer="0"/>
  <pageSetup fitToHeight="3" horizontalDpi="180" verticalDpi="180" orientation="portrait" paperSize="9" scale="66" r:id="rId1"/>
  <rowBreaks count="1" manualBreakCount="1">
    <brk id="4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1.875" style="0" customWidth="1"/>
    <col min="2" max="2" width="6.25390625" style="127" customWidth="1"/>
    <col min="3" max="3" width="29.00390625" style="128" customWidth="1"/>
    <col min="4" max="5" width="9.125" style="41" customWidth="1"/>
    <col min="6" max="6" width="12.75390625" style="49" customWidth="1"/>
    <col min="7" max="7" width="14.875" style="0" customWidth="1"/>
    <col min="8" max="8" width="8.75390625" style="126" customWidth="1"/>
    <col min="10" max="10" width="12.125" style="0" customWidth="1"/>
  </cols>
  <sheetData>
    <row r="1" spans="2:12" ht="18.75">
      <c r="B1" s="463" t="s">
        <v>268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</row>
    <row r="2" spans="2:12" ht="19.5">
      <c r="B2" s="464" t="s">
        <v>188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2:14" s="129" customFormat="1" ht="25.5">
      <c r="B3" s="238" t="s">
        <v>12</v>
      </c>
      <c r="C3" s="239" t="s">
        <v>0</v>
      </c>
      <c r="D3" s="240" t="s">
        <v>11</v>
      </c>
      <c r="E3" s="240" t="s">
        <v>14</v>
      </c>
      <c r="F3" s="441" t="s">
        <v>10</v>
      </c>
      <c r="G3" s="441"/>
      <c r="H3" s="240" t="s">
        <v>11</v>
      </c>
      <c r="I3" s="240" t="s">
        <v>1</v>
      </c>
      <c r="J3" s="240" t="s">
        <v>2</v>
      </c>
      <c r="K3" s="240" t="s">
        <v>3</v>
      </c>
      <c r="L3" s="240" t="s">
        <v>4</v>
      </c>
      <c r="N3" s="236"/>
    </row>
    <row r="4" spans="2:12" ht="18.75">
      <c r="B4" s="241">
        <v>1</v>
      </c>
      <c r="C4" s="465" t="s">
        <v>18</v>
      </c>
      <c r="D4" s="465"/>
      <c r="E4" s="465"/>
      <c r="F4" s="465"/>
      <c r="G4" s="465"/>
      <c r="H4" s="465"/>
      <c r="I4" s="465"/>
      <c r="J4" s="465"/>
      <c r="K4" s="465"/>
      <c r="L4" s="465"/>
    </row>
    <row r="5" spans="2:12" ht="18.75">
      <c r="B5" s="242">
        <v>1</v>
      </c>
      <c r="C5" s="243" t="s">
        <v>19</v>
      </c>
      <c r="D5" s="244" t="s">
        <v>291</v>
      </c>
      <c r="E5" s="245">
        <v>3</v>
      </c>
      <c r="F5" s="449" t="s">
        <v>46</v>
      </c>
      <c r="G5" s="449"/>
      <c r="H5" s="244" t="s">
        <v>29</v>
      </c>
      <c r="I5" s="247">
        <v>200</v>
      </c>
      <c r="J5" s="239" t="s">
        <v>191</v>
      </c>
      <c r="K5" s="248"/>
      <c r="L5" s="248"/>
    </row>
    <row r="6" spans="2:12" ht="15.75">
      <c r="B6" s="242">
        <v>2</v>
      </c>
      <c r="C6" s="243" t="s">
        <v>20</v>
      </c>
      <c r="D6" s="244" t="s">
        <v>17</v>
      </c>
      <c r="E6" s="245">
        <v>6.5</v>
      </c>
      <c r="F6" s="449" t="s">
        <v>47</v>
      </c>
      <c r="G6" s="449"/>
      <c r="H6" s="244" t="s">
        <v>29</v>
      </c>
      <c r="I6" s="247">
        <v>200</v>
      </c>
      <c r="J6" s="239" t="s">
        <v>22</v>
      </c>
      <c r="K6" s="248"/>
      <c r="L6" s="248"/>
    </row>
    <row r="7" spans="2:12" ht="15.75">
      <c r="B7" s="242">
        <v>3</v>
      </c>
      <c r="C7" s="243" t="s">
        <v>21</v>
      </c>
      <c r="D7" s="244" t="s">
        <v>17</v>
      </c>
      <c r="E7" s="245">
        <v>6.5</v>
      </c>
      <c r="F7" s="449" t="s">
        <v>48</v>
      </c>
      <c r="G7" s="449"/>
      <c r="H7" s="244" t="s">
        <v>29</v>
      </c>
      <c r="I7" s="249">
        <v>250</v>
      </c>
      <c r="J7" s="250"/>
      <c r="K7" s="248"/>
      <c r="L7" s="248"/>
    </row>
    <row r="8" spans="2:12" ht="15.75">
      <c r="B8" s="461">
        <v>4</v>
      </c>
      <c r="C8" s="456" t="s">
        <v>45</v>
      </c>
      <c r="D8" s="456" t="s">
        <v>6</v>
      </c>
      <c r="E8" s="462">
        <f>I8+I9</f>
        <v>95</v>
      </c>
      <c r="F8" s="449" t="s">
        <v>72</v>
      </c>
      <c r="G8" s="449"/>
      <c r="H8" s="244" t="s">
        <v>6</v>
      </c>
      <c r="I8" s="247">
        <v>40</v>
      </c>
      <c r="J8" s="248"/>
      <c r="K8" s="248"/>
      <c r="L8" s="248"/>
    </row>
    <row r="9" spans="2:12" ht="15.75">
      <c r="B9" s="461"/>
      <c r="C9" s="456"/>
      <c r="D9" s="456"/>
      <c r="E9" s="462"/>
      <c r="F9" s="449" t="s">
        <v>73</v>
      </c>
      <c r="G9" s="449"/>
      <c r="H9" s="244" t="s">
        <v>6</v>
      </c>
      <c r="I9" s="247">
        <v>55</v>
      </c>
      <c r="J9" s="248"/>
      <c r="K9" s="248"/>
      <c r="L9" s="248"/>
    </row>
    <row r="10" spans="2:12" ht="15.75">
      <c r="B10" s="461"/>
      <c r="C10" s="456"/>
      <c r="D10" s="456"/>
      <c r="E10" s="462"/>
      <c r="F10" s="449" t="s">
        <v>23</v>
      </c>
      <c r="G10" s="449"/>
      <c r="H10" s="244" t="s">
        <v>27</v>
      </c>
      <c r="I10" s="247">
        <v>16</v>
      </c>
      <c r="J10" s="250"/>
      <c r="K10" s="248"/>
      <c r="L10" s="248"/>
    </row>
    <row r="11" spans="2:12" ht="15.75">
      <c r="B11" s="242">
        <v>5</v>
      </c>
      <c r="C11" s="243" t="s">
        <v>24</v>
      </c>
      <c r="D11" s="244" t="s">
        <v>6</v>
      </c>
      <c r="E11" s="253">
        <f>I11+I12</f>
        <v>25</v>
      </c>
      <c r="F11" s="449" t="s">
        <v>74</v>
      </c>
      <c r="G11" s="449"/>
      <c r="H11" s="244" t="s">
        <v>6</v>
      </c>
      <c r="I11" s="247">
        <v>10</v>
      </c>
      <c r="J11" s="248"/>
      <c r="K11" s="248"/>
      <c r="L11" s="248"/>
    </row>
    <row r="12" spans="2:12" ht="18.75">
      <c r="B12" s="242">
        <v>6</v>
      </c>
      <c r="C12" s="243" t="s">
        <v>25</v>
      </c>
      <c r="D12" s="244" t="s">
        <v>292</v>
      </c>
      <c r="E12" s="251">
        <v>3</v>
      </c>
      <c r="F12" s="449" t="s">
        <v>77</v>
      </c>
      <c r="G12" s="449"/>
      <c r="H12" s="244" t="s">
        <v>6</v>
      </c>
      <c r="I12" s="247">
        <v>15</v>
      </c>
      <c r="J12" s="248"/>
      <c r="K12" s="248"/>
      <c r="L12" s="248"/>
    </row>
    <row r="13" spans="2:12" ht="18.75">
      <c r="B13" s="241">
        <v>2</v>
      </c>
      <c r="C13" s="466" t="s">
        <v>26</v>
      </c>
      <c r="D13" s="466"/>
      <c r="E13" s="466"/>
      <c r="F13" s="466"/>
      <c r="G13" s="466"/>
      <c r="H13" s="466"/>
      <c r="I13" s="466"/>
      <c r="J13" s="466"/>
      <c r="K13" s="466"/>
      <c r="L13" s="466"/>
    </row>
    <row r="14" spans="2:12" ht="18.75">
      <c r="B14" s="255">
        <v>1</v>
      </c>
      <c r="C14" s="243" t="s">
        <v>19</v>
      </c>
      <c r="D14" s="244" t="s">
        <v>292</v>
      </c>
      <c r="E14" s="245">
        <v>2.8</v>
      </c>
      <c r="F14" s="467" t="s">
        <v>63</v>
      </c>
      <c r="G14" s="467"/>
      <c r="H14" s="256" t="s">
        <v>29</v>
      </c>
      <c r="I14" s="257">
        <v>100</v>
      </c>
      <c r="J14" s="250"/>
      <c r="K14" s="248"/>
      <c r="L14" s="248"/>
    </row>
    <row r="15" spans="2:12" ht="15.75">
      <c r="B15" s="255">
        <v>2</v>
      </c>
      <c r="C15" s="243" t="s">
        <v>20</v>
      </c>
      <c r="D15" s="244" t="s">
        <v>17</v>
      </c>
      <c r="E15" s="245">
        <v>6.5</v>
      </c>
      <c r="F15" s="442" t="s">
        <v>88</v>
      </c>
      <c r="G15" s="442"/>
      <c r="H15" s="258" t="s">
        <v>29</v>
      </c>
      <c r="I15" s="259">
        <v>150</v>
      </c>
      <c r="J15" s="252"/>
      <c r="K15" s="248"/>
      <c r="L15" s="248"/>
    </row>
    <row r="16" spans="2:12" ht="15.75">
      <c r="B16" s="255"/>
      <c r="C16" s="243"/>
      <c r="D16" s="244"/>
      <c r="E16" s="245"/>
      <c r="F16" s="442" t="s">
        <v>101</v>
      </c>
      <c r="G16" s="442"/>
      <c r="H16" s="258" t="s">
        <v>29</v>
      </c>
      <c r="I16" s="259">
        <v>100</v>
      </c>
      <c r="J16" s="252"/>
      <c r="K16" s="248"/>
      <c r="L16" s="248"/>
    </row>
    <row r="17" spans="2:12" ht="15.75">
      <c r="B17" s="255"/>
      <c r="C17" s="243"/>
      <c r="D17" s="244"/>
      <c r="E17" s="245"/>
      <c r="F17" s="442" t="s">
        <v>64</v>
      </c>
      <c r="G17" s="442"/>
      <c r="H17" s="256" t="s">
        <v>29</v>
      </c>
      <c r="I17" s="257">
        <v>100</v>
      </c>
      <c r="J17" s="252"/>
      <c r="K17" s="248"/>
      <c r="L17" s="248"/>
    </row>
    <row r="18" spans="2:12" ht="15.75">
      <c r="B18" s="255"/>
      <c r="C18" s="243"/>
      <c r="D18" s="244"/>
      <c r="E18" s="245"/>
      <c r="F18" s="442" t="s">
        <v>66</v>
      </c>
      <c r="G18" s="442"/>
      <c r="H18" s="256" t="s">
        <v>29</v>
      </c>
      <c r="I18" s="257">
        <v>100</v>
      </c>
      <c r="J18" s="250"/>
      <c r="K18" s="248"/>
      <c r="L18" s="248"/>
    </row>
    <row r="19" spans="2:12" ht="15.75">
      <c r="B19" s="255">
        <v>3</v>
      </c>
      <c r="C19" s="243" t="s">
        <v>21</v>
      </c>
      <c r="D19" s="244" t="s">
        <v>17</v>
      </c>
      <c r="E19" s="245">
        <v>6.5</v>
      </c>
      <c r="F19" s="442" t="s">
        <v>61</v>
      </c>
      <c r="G19" s="442"/>
      <c r="H19" s="256" t="s">
        <v>29</v>
      </c>
      <c r="I19" s="257">
        <v>100</v>
      </c>
      <c r="J19" s="252"/>
      <c r="K19" s="248"/>
      <c r="L19" s="248"/>
    </row>
    <row r="20" spans="2:12" ht="15.75" customHeight="1">
      <c r="B20" s="468">
        <v>4</v>
      </c>
      <c r="C20" s="443" t="s">
        <v>45</v>
      </c>
      <c r="D20" s="443" t="s">
        <v>6</v>
      </c>
      <c r="E20" s="446">
        <f>I20+I21+I22</f>
        <v>70</v>
      </c>
      <c r="F20" s="442" t="s">
        <v>78</v>
      </c>
      <c r="G20" s="442"/>
      <c r="H20" s="260" t="s">
        <v>28</v>
      </c>
      <c r="I20" s="257">
        <v>50</v>
      </c>
      <c r="J20" s="252"/>
      <c r="K20" s="248"/>
      <c r="L20" s="248"/>
    </row>
    <row r="21" spans="2:12" ht="15.75" customHeight="1">
      <c r="B21" s="469"/>
      <c r="C21" s="444"/>
      <c r="D21" s="444"/>
      <c r="E21" s="447"/>
      <c r="F21" s="442" t="s">
        <v>79</v>
      </c>
      <c r="G21" s="442"/>
      <c r="H21" s="260" t="s">
        <v>28</v>
      </c>
      <c r="I21" s="257">
        <v>10</v>
      </c>
      <c r="J21" s="250"/>
      <c r="K21" s="248"/>
      <c r="L21" s="248"/>
    </row>
    <row r="22" spans="2:12" ht="15.75" customHeight="1">
      <c r="B22" s="470"/>
      <c r="C22" s="445"/>
      <c r="D22" s="445"/>
      <c r="E22" s="448"/>
      <c r="F22" s="442" t="s">
        <v>259</v>
      </c>
      <c r="G22" s="442"/>
      <c r="H22" s="260" t="s">
        <v>28</v>
      </c>
      <c r="I22" s="257">
        <v>10</v>
      </c>
      <c r="J22" s="250"/>
      <c r="K22" s="248"/>
      <c r="L22" s="248"/>
    </row>
    <row r="23" spans="2:12" ht="15.75">
      <c r="B23" s="471">
        <v>5</v>
      </c>
      <c r="C23" s="472" t="s">
        <v>190</v>
      </c>
      <c r="D23" s="456" t="s">
        <v>6</v>
      </c>
      <c r="E23" s="462">
        <f>I23+I24+I25</f>
        <v>40</v>
      </c>
      <c r="F23" s="442" t="s">
        <v>75</v>
      </c>
      <c r="G23" s="442"/>
      <c r="H23" s="260" t="s">
        <v>28</v>
      </c>
      <c r="I23" s="249">
        <v>20</v>
      </c>
      <c r="J23" s="252"/>
      <c r="K23" s="248"/>
      <c r="L23" s="248"/>
    </row>
    <row r="24" spans="2:12" ht="15.75">
      <c r="B24" s="471"/>
      <c r="C24" s="472"/>
      <c r="D24" s="456"/>
      <c r="E24" s="462"/>
      <c r="F24" s="442" t="s">
        <v>76</v>
      </c>
      <c r="G24" s="442"/>
      <c r="H24" s="260" t="s">
        <v>28</v>
      </c>
      <c r="I24" s="249">
        <v>10</v>
      </c>
      <c r="J24" s="248"/>
      <c r="K24" s="248"/>
      <c r="L24" s="248"/>
    </row>
    <row r="25" spans="2:12" ht="15.75">
      <c r="B25" s="471"/>
      <c r="C25" s="472"/>
      <c r="D25" s="456"/>
      <c r="E25" s="462"/>
      <c r="F25" s="442" t="s">
        <v>98</v>
      </c>
      <c r="G25" s="442"/>
      <c r="H25" s="260" t="s">
        <v>28</v>
      </c>
      <c r="I25" s="249">
        <v>10</v>
      </c>
      <c r="J25" s="248"/>
      <c r="K25" s="248"/>
      <c r="L25" s="248"/>
    </row>
    <row r="26" spans="2:12" ht="28.5">
      <c r="B26" s="255">
        <v>6</v>
      </c>
      <c r="C26" s="261" t="s">
        <v>293</v>
      </c>
      <c r="D26" s="244" t="s">
        <v>6</v>
      </c>
      <c r="E26" s="251">
        <v>40</v>
      </c>
      <c r="F26" s="442"/>
      <c r="G26" s="442"/>
      <c r="H26" s="244"/>
      <c r="I26" s="249"/>
      <c r="J26" s="239"/>
      <c r="K26" s="248"/>
      <c r="L26" s="248"/>
    </row>
    <row r="27" spans="2:12" ht="28.5">
      <c r="B27" s="255">
        <v>7</v>
      </c>
      <c r="C27" s="261" t="s">
        <v>294</v>
      </c>
      <c r="D27" s="244" t="s">
        <v>6</v>
      </c>
      <c r="E27" s="251">
        <v>120</v>
      </c>
      <c r="F27" s="442"/>
      <c r="G27" s="442"/>
      <c r="H27" s="244"/>
      <c r="I27" s="249"/>
      <c r="J27" s="239"/>
      <c r="K27" s="248"/>
      <c r="L27" s="248"/>
    </row>
    <row r="28" spans="1:12" ht="18.75">
      <c r="A28" s="5"/>
      <c r="B28" s="255">
        <v>8</v>
      </c>
      <c r="C28" s="243" t="s">
        <v>25</v>
      </c>
      <c r="D28" s="244" t="s">
        <v>292</v>
      </c>
      <c r="E28" s="245">
        <v>2.8</v>
      </c>
      <c r="F28" s="449"/>
      <c r="G28" s="449"/>
      <c r="H28" s="244"/>
      <c r="I28" s="249"/>
      <c r="J28" s="248"/>
      <c r="K28" s="248"/>
      <c r="L28" s="248"/>
    </row>
    <row r="29" spans="2:12" ht="18.75">
      <c r="B29" s="241">
        <v>3</v>
      </c>
      <c r="C29" s="254" t="s">
        <v>269</v>
      </c>
      <c r="D29" s="244"/>
      <c r="E29" s="251"/>
      <c r="F29" s="262"/>
      <c r="G29" s="263"/>
      <c r="H29" s="244"/>
      <c r="I29" s="249"/>
      <c r="J29" s="248"/>
      <c r="K29" s="260"/>
      <c r="L29" s="248"/>
    </row>
    <row r="30" spans="2:12" s="42" customFormat="1" ht="15.75">
      <c r="B30" s="264">
        <v>1</v>
      </c>
      <c r="C30" s="265" t="s">
        <v>260</v>
      </c>
      <c r="D30" s="258" t="s">
        <v>6</v>
      </c>
      <c r="E30" s="266">
        <v>1</v>
      </c>
      <c r="F30" s="450" t="s">
        <v>96</v>
      </c>
      <c r="G30" s="451"/>
      <c r="H30" s="258" t="s">
        <v>29</v>
      </c>
      <c r="I30" s="259">
        <v>20</v>
      </c>
      <c r="J30" s="267"/>
      <c r="K30" s="268"/>
      <c r="L30" s="268"/>
    </row>
    <row r="31" spans="2:12" s="42" customFormat="1" ht="15.75">
      <c r="B31" s="264">
        <v>2</v>
      </c>
      <c r="C31" s="265" t="s">
        <v>262</v>
      </c>
      <c r="D31" s="258" t="s">
        <v>6</v>
      </c>
      <c r="E31" s="266">
        <v>2</v>
      </c>
      <c r="F31" s="452" t="s">
        <v>96</v>
      </c>
      <c r="G31" s="452"/>
      <c r="H31" s="258" t="s">
        <v>29</v>
      </c>
      <c r="I31" s="259">
        <v>60</v>
      </c>
      <c r="J31" s="267"/>
      <c r="K31" s="268"/>
      <c r="L31" s="268"/>
    </row>
    <row r="32" spans="2:12" s="42" customFormat="1" ht="15.75">
      <c r="B32" s="264">
        <v>3</v>
      </c>
      <c r="C32" s="265" t="s">
        <v>264</v>
      </c>
      <c r="D32" s="258" t="s">
        <v>6</v>
      </c>
      <c r="E32" s="266">
        <v>2</v>
      </c>
      <c r="F32" s="269" t="s">
        <v>265</v>
      </c>
      <c r="G32" s="269"/>
      <c r="H32" s="258" t="s">
        <v>29</v>
      </c>
      <c r="I32" s="259">
        <v>60</v>
      </c>
      <c r="J32" s="267"/>
      <c r="K32" s="268"/>
      <c r="L32" s="268"/>
    </row>
    <row r="33" spans="2:12" s="42" customFormat="1" ht="15.75">
      <c r="B33" s="264">
        <v>4</v>
      </c>
      <c r="C33" s="265" t="s">
        <v>266</v>
      </c>
      <c r="D33" s="258" t="s">
        <v>6</v>
      </c>
      <c r="E33" s="266">
        <v>2</v>
      </c>
      <c r="F33" s="452" t="s">
        <v>267</v>
      </c>
      <c r="G33" s="452"/>
      <c r="H33" s="258" t="s">
        <v>29</v>
      </c>
      <c r="I33" s="259">
        <v>60</v>
      </c>
      <c r="J33" s="267"/>
      <c r="K33" s="268"/>
      <c r="L33" s="268"/>
    </row>
    <row r="34" spans="2:12" s="42" customFormat="1" ht="15.75">
      <c r="B34" s="264"/>
      <c r="C34" s="265" t="s">
        <v>270</v>
      </c>
      <c r="D34" s="258" t="s">
        <v>6</v>
      </c>
      <c r="E34" s="266">
        <v>2</v>
      </c>
      <c r="F34" s="452" t="s">
        <v>238</v>
      </c>
      <c r="G34" s="452"/>
      <c r="H34" s="258" t="s">
        <v>29</v>
      </c>
      <c r="I34" s="259">
        <v>60</v>
      </c>
      <c r="J34" s="267"/>
      <c r="K34" s="268"/>
      <c r="L34" s="268"/>
    </row>
    <row r="35" spans="2:12" s="42" customFormat="1" ht="30">
      <c r="B35" s="264"/>
      <c r="C35" s="270" t="s">
        <v>213</v>
      </c>
      <c r="D35" s="258"/>
      <c r="E35" s="266"/>
      <c r="F35" s="474"/>
      <c r="G35" s="475"/>
      <c r="H35" s="258"/>
      <c r="I35" s="259"/>
      <c r="J35" s="266"/>
      <c r="K35" s="268"/>
      <c r="L35" s="268"/>
    </row>
    <row r="36" spans="2:12" ht="18.75">
      <c r="B36" s="255">
        <v>7</v>
      </c>
      <c r="C36" s="243" t="s">
        <v>19</v>
      </c>
      <c r="D36" s="244" t="s">
        <v>292</v>
      </c>
      <c r="E36" s="245">
        <v>0.9</v>
      </c>
      <c r="F36" s="467"/>
      <c r="G36" s="467"/>
      <c r="H36" s="256"/>
      <c r="I36" s="257"/>
      <c r="J36" s="250"/>
      <c r="K36" s="248"/>
      <c r="L36" s="248"/>
    </row>
    <row r="37" spans="2:12" ht="15.75">
      <c r="B37" s="255">
        <v>8</v>
      </c>
      <c r="C37" s="243" t="s">
        <v>20</v>
      </c>
      <c r="D37" s="244" t="s">
        <v>17</v>
      </c>
      <c r="E37" s="245">
        <v>2.6</v>
      </c>
      <c r="F37" s="442"/>
      <c r="G37" s="442"/>
      <c r="H37" s="258"/>
      <c r="I37" s="259"/>
      <c r="J37" s="252"/>
      <c r="K37" s="248"/>
      <c r="L37" s="248"/>
    </row>
    <row r="38" spans="2:12" ht="15.75">
      <c r="B38" s="255">
        <v>9</v>
      </c>
      <c r="C38" s="243" t="s">
        <v>21</v>
      </c>
      <c r="D38" s="244" t="s">
        <v>17</v>
      </c>
      <c r="E38" s="245">
        <v>2.6</v>
      </c>
      <c r="F38" s="442"/>
      <c r="G38" s="442"/>
      <c r="H38" s="256"/>
      <c r="I38" s="257"/>
      <c r="J38" s="252"/>
      <c r="K38" s="248"/>
      <c r="L38" s="248"/>
    </row>
    <row r="39" spans="2:12" ht="15.75" customHeight="1">
      <c r="B39" s="255">
        <v>10</v>
      </c>
      <c r="C39" s="243" t="s">
        <v>45</v>
      </c>
      <c r="D39" s="244" t="s">
        <v>6</v>
      </c>
      <c r="E39" s="301" t="s">
        <v>218</v>
      </c>
      <c r="F39" s="442"/>
      <c r="G39" s="442"/>
      <c r="H39" s="260"/>
      <c r="I39" s="257"/>
      <c r="J39" s="252"/>
      <c r="K39" s="248"/>
      <c r="L39" s="248"/>
    </row>
    <row r="40" spans="2:12" ht="15.75">
      <c r="B40" s="471">
        <v>11</v>
      </c>
      <c r="C40" s="472" t="s">
        <v>190</v>
      </c>
      <c r="D40" s="456" t="s">
        <v>6</v>
      </c>
      <c r="E40" s="462">
        <v>18</v>
      </c>
      <c r="F40" s="442" t="s">
        <v>75</v>
      </c>
      <c r="G40" s="442"/>
      <c r="H40" s="260" t="s">
        <v>28</v>
      </c>
      <c r="I40" s="249">
        <v>14</v>
      </c>
      <c r="J40" s="252"/>
      <c r="K40" s="248"/>
      <c r="L40" s="248"/>
    </row>
    <row r="41" spans="2:12" ht="15.75">
      <c r="B41" s="471"/>
      <c r="C41" s="472"/>
      <c r="D41" s="456"/>
      <c r="E41" s="462"/>
      <c r="F41" s="442" t="s">
        <v>98</v>
      </c>
      <c r="G41" s="442"/>
      <c r="H41" s="260" t="s">
        <v>28</v>
      </c>
      <c r="I41" s="249">
        <v>4</v>
      </c>
      <c r="J41" s="248"/>
      <c r="K41" s="248"/>
      <c r="L41" s="248"/>
    </row>
    <row r="42" spans="2:12" ht="28.5">
      <c r="B42" s="255">
        <v>12</v>
      </c>
      <c r="C42" s="261" t="s">
        <v>293</v>
      </c>
      <c r="D42" s="244" t="s">
        <v>6</v>
      </c>
      <c r="E42" s="251">
        <v>16</v>
      </c>
      <c r="F42" s="442"/>
      <c r="G42" s="442"/>
      <c r="H42" s="244"/>
      <c r="I42" s="249"/>
      <c r="J42" s="239"/>
      <c r="K42" s="248"/>
      <c r="L42" s="248"/>
    </row>
    <row r="43" spans="2:12" ht="28.5">
      <c r="B43" s="255">
        <v>13</v>
      </c>
      <c r="C43" s="261" t="s">
        <v>294</v>
      </c>
      <c r="D43" s="244" t="s">
        <v>6</v>
      </c>
      <c r="E43" s="251">
        <v>56</v>
      </c>
      <c r="F43" s="442"/>
      <c r="G43" s="442"/>
      <c r="H43" s="244"/>
      <c r="I43" s="249"/>
      <c r="J43" s="239"/>
      <c r="K43" s="248"/>
      <c r="L43" s="248"/>
    </row>
    <row r="44" spans="1:12" ht="18.75">
      <c r="A44" s="5"/>
      <c r="B44" s="255">
        <v>14</v>
      </c>
      <c r="C44" s="243" t="s">
        <v>25</v>
      </c>
      <c r="D44" s="244" t="s">
        <v>292</v>
      </c>
      <c r="E44" s="245">
        <v>0.9</v>
      </c>
      <c r="F44" s="449"/>
      <c r="G44" s="449"/>
      <c r="H44" s="244"/>
      <c r="I44" s="249"/>
      <c r="J44" s="248"/>
      <c r="K44" s="248"/>
      <c r="L44" s="248"/>
    </row>
    <row r="45" spans="2:12" s="42" customFormat="1" ht="3.75" customHeight="1">
      <c r="B45" s="271"/>
      <c r="C45" s="271"/>
      <c r="D45" s="271"/>
      <c r="E45" s="271"/>
      <c r="F45" s="271"/>
      <c r="G45" s="271"/>
      <c r="H45" s="271"/>
      <c r="I45" s="271"/>
      <c r="J45" s="271"/>
      <c r="K45" s="272"/>
      <c r="L45" s="272"/>
    </row>
    <row r="46" spans="2:12" s="42" customFormat="1" ht="27" customHeight="1">
      <c r="B46" s="238" t="s">
        <v>12</v>
      </c>
      <c r="C46" s="239" t="s">
        <v>0</v>
      </c>
      <c r="D46" s="240" t="s">
        <v>11</v>
      </c>
      <c r="E46" s="240" t="s">
        <v>14</v>
      </c>
      <c r="F46" s="441" t="s">
        <v>10</v>
      </c>
      <c r="G46" s="441"/>
      <c r="H46" s="240" t="s">
        <v>11</v>
      </c>
      <c r="I46" s="240" t="s">
        <v>1</v>
      </c>
      <c r="J46" s="240" t="s">
        <v>2</v>
      </c>
      <c r="K46" s="240" t="s">
        <v>3</v>
      </c>
      <c r="L46" s="240" t="s">
        <v>4</v>
      </c>
    </row>
    <row r="47" spans="2:12" s="286" customFormat="1" ht="22.5" customHeight="1">
      <c r="B47" s="289"/>
      <c r="C47" s="290" t="s">
        <v>312</v>
      </c>
      <c r="D47" s="291"/>
      <c r="E47" s="291"/>
      <c r="F47" s="482" t="s">
        <v>295</v>
      </c>
      <c r="G47" s="483"/>
      <c r="H47" s="291" t="s">
        <v>8</v>
      </c>
      <c r="I47" s="291">
        <v>4</v>
      </c>
      <c r="J47" s="289"/>
      <c r="K47" s="292"/>
      <c r="L47" s="292"/>
    </row>
    <row r="48" spans="2:12" s="286" customFormat="1" ht="20.25" customHeight="1">
      <c r="B48" s="273"/>
      <c r="C48" s="287" t="s">
        <v>316</v>
      </c>
      <c r="D48" s="253" t="s">
        <v>8</v>
      </c>
      <c r="E48" s="253">
        <v>5</v>
      </c>
      <c r="F48" s="482" t="s">
        <v>315</v>
      </c>
      <c r="G48" s="483"/>
      <c r="H48" s="253" t="s">
        <v>8</v>
      </c>
      <c r="I48" s="253">
        <v>2</v>
      </c>
      <c r="J48" s="273"/>
      <c r="K48" s="285"/>
      <c r="L48" s="285"/>
    </row>
    <row r="49" spans="2:12" s="286" customFormat="1" ht="20.25" customHeight="1" thickBot="1">
      <c r="B49" s="297"/>
      <c r="C49" s="288" t="s">
        <v>215</v>
      </c>
      <c r="D49" s="298" t="s">
        <v>8</v>
      </c>
      <c r="E49" s="298">
        <f>SUM(I47:I50)</f>
        <v>8</v>
      </c>
      <c r="F49" s="484" t="s">
        <v>313</v>
      </c>
      <c r="G49" s="485"/>
      <c r="H49" s="298" t="s">
        <v>8</v>
      </c>
      <c r="I49" s="298">
        <v>1</v>
      </c>
      <c r="J49" s="297"/>
      <c r="K49" s="299"/>
      <c r="L49" s="299"/>
    </row>
    <row r="50" spans="2:12" s="286" customFormat="1" ht="18" customHeight="1" thickBot="1" thickTop="1">
      <c r="B50" s="293"/>
      <c r="C50" s="300"/>
      <c r="D50" s="295"/>
      <c r="E50" s="295"/>
      <c r="F50" s="484" t="s">
        <v>314</v>
      </c>
      <c r="G50" s="485"/>
      <c r="H50" s="295" t="s">
        <v>8</v>
      </c>
      <c r="I50" s="295">
        <v>1</v>
      </c>
      <c r="J50" s="293"/>
      <c r="K50" s="296"/>
      <c r="L50" s="296"/>
    </row>
    <row r="51" spans="2:12" s="286" customFormat="1" ht="22.5" customHeight="1" thickTop="1">
      <c r="B51" s="289"/>
      <c r="C51" s="290" t="s">
        <v>298</v>
      </c>
      <c r="D51" s="291"/>
      <c r="E51" s="291"/>
      <c r="F51" s="476" t="s">
        <v>299</v>
      </c>
      <c r="G51" s="477"/>
      <c r="H51" s="291" t="s">
        <v>8</v>
      </c>
      <c r="I51" s="291">
        <v>12</v>
      </c>
      <c r="J51" s="289"/>
      <c r="K51" s="292"/>
      <c r="L51" s="292"/>
    </row>
    <row r="52" spans="2:12" s="286" customFormat="1" ht="20.25" customHeight="1">
      <c r="B52" s="273"/>
      <c r="C52" s="287" t="s">
        <v>303</v>
      </c>
      <c r="D52" s="253" t="s">
        <v>8</v>
      </c>
      <c r="E52" s="253">
        <v>15</v>
      </c>
      <c r="F52" s="478" t="s">
        <v>300</v>
      </c>
      <c r="G52" s="479"/>
      <c r="H52" s="253" t="s">
        <v>8</v>
      </c>
      <c r="I52" s="253">
        <v>1</v>
      </c>
      <c r="J52" s="273"/>
      <c r="K52" s="285"/>
      <c r="L52" s="285"/>
    </row>
    <row r="53" spans="2:12" s="286" customFormat="1" ht="18" customHeight="1" thickBot="1">
      <c r="B53" s="293"/>
      <c r="C53" s="294" t="s">
        <v>309</v>
      </c>
      <c r="D53" s="295" t="s">
        <v>8</v>
      </c>
      <c r="E53" s="295">
        <v>15</v>
      </c>
      <c r="F53" s="480" t="s">
        <v>301</v>
      </c>
      <c r="G53" s="481"/>
      <c r="H53" s="295" t="s">
        <v>8</v>
      </c>
      <c r="I53" s="295">
        <v>2</v>
      </c>
      <c r="J53" s="293"/>
      <c r="K53" s="296"/>
      <c r="L53" s="296"/>
    </row>
    <row r="54" spans="2:12" s="286" customFormat="1" ht="21.75" customHeight="1" thickTop="1">
      <c r="B54" s="289"/>
      <c r="C54" s="290" t="s">
        <v>317</v>
      </c>
      <c r="D54" s="291"/>
      <c r="E54" s="291"/>
      <c r="F54" s="476" t="s">
        <v>306</v>
      </c>
      <c r="G54" s="477"/>
      <c r="H54" s="291" t="s">
        <v>8</v>
      </c>
      <c r="I54" s="291">
        <v>2</v>
      </c>
      <c r="J54" s="289"/>
      <c r="K54" s="292"/>
      <c r="L54" s="292"/>
    </row>
    <row r="55" spans="2:12" s="286" customFormat="1" ht="18.75" customHeight="1">
      <c r="B55" s="273"/>
      <c r="C55" s="287" t="s">
        <v>304</v>
      </c>
      <c r="D55" s="253" t="s">
        <v>8</v>
      </c>
      <c r="E55" s="253">
        <v>5</v>
      </c>
      <c r="F55" s="478" t="s">
        <v>307</v>
      </c>
      <c r="G55" s="479"/>
      <c r="H55" s="253" t="s">
        <v>8</v>
      </c>
      <c r="I55" s="253">
        <v>5</v>
      </c>
      <c r="J55" s="273"/>
      <c r="K55" s="285"/>
      <c r="L55" s="285"/>
    </row>
    <row r="56" spans="2:12" s="286" customFormat="1" ht="21" customHeight="1" thickBot="1">
      <c r="B56" s="293"/>
      <c r="C56" s="294" t="s">
        <v>305</v>
      </c>
      <c r="D56" s="295" t="s">
        <v>8</v>
      </c>
      <c r="E56" s="295">
        <v>6</v>
      </c>
      <c r="F56" s="480" t="s">
        <v>308</v>
      </c>
      <c r="G56" s="481"/>
      <c r="H56" s="295" t="s">
        <v>8</v>
      </c>
      <c r="I56" s="295">
        <v>1</v>
      </c>
      <c r="J56" s="293"/>
      <c r="K56" s="296"/>
      <c r="L56" s="296"/>
    </row>
    <row r="57" spans="2:12" s="286" customFormat="1" ht="21.75" customHeight="1" thickTop="1">
      <c r="B57" s="289"/>
      <c r="C57" s="290" t="s">
        <v>302</v>
      </c>
      <c r="D57" s="291"/>
      <c r="E57" s="291"/>
      <c r="F57" s="476" t="s">
        <v>306</v>
      </c>
      <c r="G57" s="477"/>
      <c r="H57" s="291" t="s">
        <v>8</v>
      </c>
      <c r="I57" s="291">
        <v>2</v>
      </c>
      <c r="J57" s="289"/>
      <c r="K57" s="292"/>
      <c r="L57" s="292"/>
    </row>
    <row r="58" spans="2:12" s="286" customFormat="1" ht="18.75" customHeight="1">
      <c r="B58" s="273"/>
      <c r="C58" s="287" t="s">
        <v>304</v>
      </c>
      <c r="D58" s="253" t="s">
        <v>8</v>
      </c>
      <c r="E58" s="253">
        <v>5</v>
      </c>
      <c r="F58" s="478" t="s">
        <v>307</v>
      </c>
      <c r="G58" s="479"/>
      <c r="H58" s="253" t="s">
        <v>8</v>
      </c>
      <c r="I58" s="253">
        <v>4</v>
      </c>
      <c r="J58" s="273"/>
      <c r="K58" s="285"/>
      <c r="L58" s="285"/>
    </row>
    <row r="59" spans="2:12" s="286" customFormat="1" ht="21" customHeight="1" thickBot="1">
      <c r="B59" s="293"/>
      <c r="C59" s="294" t="s">
        <v>305</v>
      </c>
      <c r="D59" s="295" t="s">
        <v>8</v>
      </c>
      <c r="E59" s="295"/>
      <c r="F59" s="480" t="s">
        <v>308</v>
      </c>
      <c r="G59" s="481"/>
      <c r="H59" s="295" t="s">
        <v>8</v>
      </c>
      <c r="I59" s="295">
        <v>1</v>
      </c>
      <c r="J59" s="293"/>
      <c r="K59" s="296"/>
      <c r="L59" s="296"/>
    </row>
    <row r="60" spans="2:12" s="286" customFormat="1" ht="21.75" customHeight="1" thickTop="1">
      <c r="B60" s="289"/>
      <c r="C60" s="290" t="s">
        <v>310</v>
      </c>
      <c r="D60" s="291"/>
      <c r="E60" s="291"/>
      <c r="F60" s="476" t="s">
        <v>306</v>
      </c>
      <c r="G60" s="477"/>
      <c r="H60" s="291" t="s">
        <v>8</v>
      </c>
      <c r="I60" s="291">
        <v>1</v>
      </c>
      <c r="J60" s="289"/>
      <c r="K60" s="292"/>
      <c r="L60" s="292"/>
    </row>
    <row r="61" spans="2:12" s="286" customFormat="1" ht="18.75" customHeight="1">
      <c r="B61" s="273"/>
      <c r="C61" s="287" t="s">
        <v>304</v>
      </c>
      <c r="D61" s="253" t="s">
        <v>8</v>
      </c>
      <c r="E61" s="253">
        <v>4</v>
      </c>
      <c r="F61" s="478" t="s">
        <v>307</v>
      </c>
      <c r="G61" s="479"/>
      <c r="H61" s="253" t="s">
        <v>8</v>
      </c>
      <c r="I61" s="253">
        <v>3</v>
      </c>
      <c r="J61" s="273"/>
      <c r="K61" s="285"/>
      <c r="L61" s="285"/>
    </row>
    <row r="62" spans="2:12" s="286" customFormat="1" ht="21" customHeight="1" thickBot="1">
      <c r="B62" s="293"/>
      <c r="C62" s="294" t="s">
        <v>305</v>
      </c>
      <c r="D62" s="295" t="s">
        <v>8</v>
      </c>
      <c r="E62" s="295">
        <v>5</v>
      </c>
      <c r="F62" s="480" t="s">
        <v>308</v>
      </c>
      <c r="G62" s="481"/>
      <c r="H62" s="295" t="s">
        <v>8</v>
      </c>
      <c r="I62" s="295">
        <v>1</v>
      </c>
      <c r="J62" s="293"/>
      <c r="K62" s="296"/>
      <c r="L62" s="296"/>
    </row>
    <row r="63" spans="2:12" s="286" customFormat="1" ht="21.75" customHeight="1" thickTop="1">
      <c r="B63" s="289"/>
      <c r="C63" s="290" t="s">
        <v>311</v>
      </c>
      <c r="D63" s="291"/>
      <c r="E63" s="291"/>
      <c r="F63" s="476" t="s">
        <v>306</v>
      </c>
      <c r="G63" s="477"/>
      <c r="H63" s="291" t="s">
        <v>8</v>
      </c>
      <c r="I63" s="291">
        <v>2</v>
      </c>
      <c r="J63" s="289"/>
      <c r="K63" s="292"/>
      <c r="L63" s="292"/>
    </row>
    <row r="64" spans="2:12" s="286" customFormat="1" ht="18.75" customHeight="1">
      <c r="B64" s="273"/>
      <c r="C64" s="287" t="s">
        <v>304</v>
      </c>
      <c r="D64" s="253" t="s">
        <v>8</v>
      </c>
      <c r="E64" s="253">
        <v>5</v>
      </c>
      <c r="F64" s="478" t="s">
        <v>307</v>
      </c>
      <c r="G64" s="479"/>
      <c r="H64" s="253" t="s">
        <v>8</v>
      </c>
      <c r="I64" s="253">
        <v>4</v>
      </c>
      <c r="J64" s="273"/>
      <c r="K64" s="285"/>
      <c r="L64" s="285"/>
    </row>
    <row r="65" spans="2:12" s="286" customFormat="1" ht="21" customHeight="1" thickBot="1">
      <c r="B65" s="293"/>
      <c r="C65" s="294" t="s">
        <v>305</v>
      </c>
      <c r="D65" s="295" t="s">
        <v>8</v>
      </c>
      <c r="E65" s="295">
        <v>7</v>
      </c>
      <c r="F65" s="480" t="s">
        <v>308</v>
      </c>
      <c r="G65" s="481"/>
      <c r="H65" s="295" t="s">
        <v>8</v>
      </c>
      <c r="I65" s="295">
        <v>1</v>
      </c>
      <c r="J65" s="293"/>
      <c r="K65" s="296"/>
      <c r="L65" s="296"/>
    </row>
    <row r="66" spans="2:12" s="42" customFormat="1" ht="16.5" thickTop="1">
      <c r="B66" s="274"/>
      <c r="C66" s="275"/>
      <c r="D66" s="276"/>
      <c r="E66" s="277"/>
      <c r="F66" s="278"/>
      <c r="G66" s="278"/>
      <c r="H66" s="276"/>
      <c r="I66" s="279"/>
      <c r="J66" s="277"/>
      <c r="K66" s="280"/>
      <c r="L66" s="280"/>
    </row>
    <row r="67" spans="2:12" s="129" customFormat="1" ht="25.5">
      <c r="B67" s="238" t="s">
        <v>12</v>
      </c>
      <c r="C67" s="239" t="s">
        <v>0</v>
      </c>
      <c r="D67" s="240" t="s">
        <v>11</v>
      </c>
      <c r="E67" s="240" t="s">
        <v>14</v>
      </c>
      <c r="F67" s="441" t="s">
        <v>10</v>
      </c>
      <c r="G67" s="441"/>
      <c r="H67" s="240" t="s">
        <v>11</v>
      </c>
      <c r="I67" s="240" t="s">
        <v>1</v>
      </c>
      <c r="J67" s="240" t="s">
        <v>2</v>
      </c>
      <c r="K67" s="240" t="s">
        <v>3</v>
      </c>
      <c r="L67" s="240" t="s">
        <v>4</v>
      </c>
    </row>
    <row r="68" spans="2:12" ht="20.25">
      <c r="B68" s="473" t="s">
        <v>271</v>
      </c>
      <c r="C68" s="473"/>
      <c r="D68" s="473"/>
      <c r="E68" s="473"/>
      <c r="F68" s="473"/>
      <c r="G68" s="473"/>
      <c r="H68" s="473"/>
      <c r="I68" s="473"/>
      <c r="J68" s="473"/>
      <c r="K68" s="473"/>
      <c r="L68" s="473"/>
    </row>
    <row r="69" spans="2:12" s="129" customFormat="1" ht="25.5">
      <c r="B69" s="238" t="s">
        <v>12</v>
      </c>
      <c r="C69" s="441" t="s">
        <v>13</v>
      </c>
      <c r="D69" s="486"/>
      <c r="E69" s="240" t="s">
        <v>15</v>
      </c>
      <c r="F69" s="240" t="s">
        <v>52</v>
      </c>
      <c r="G69" s="240" t="s">
        <v>193</v>
      </c>
      <c r="H69" s="487" t="s">
        <v>192</v>
      </c>
      <c r="I69" s="488"/>
      <c r="J69" s="486" t="s">
        <v>9</v>
      </c>
      <c r="K69" s="486"/>
      <c r="L69" s="486"/>
    </row>
    <row r="70" spans="2:12" ht="15.75">
      <c r="B70" s="281">
        <v>1</v>
      </c>
      <c r="C70" s="442" t="s">
        <v>49</v>
      </c>
      <c r="D70" s="442"/>
      <c r="E70" s="260" t="s">
        <v>29</v>
      </c>
      <c r="F70" s="282">
        <f>I5</f>
        <v>200</v>
      </c>
      <c r="G70" s="246"/>
      <c r="H70" s="456"/>
      <c r="I70" s="456"/>
      <c r="J70" s="449"/>
      <c r="K70" s="449"/>
      <c r="L70" s="449"/>
    </row>
    <row r="71" spans="2:12" ht="15.75">
      <c r="B71" s="281">
        <v>2</v>
      </c>
      <c r="C71" s="442" t="s">
        <v>50</v>
      </c>
      <c r="D71" s="442"/>
      <c r="E71" s="260" t="s">
        <v>29</v>
      </c>
      <c r="F71" s="282">
        <f>I6</f>
        <v>200</v>
      </c>
      <c r="G71" s="246"/>
      <c r="H71" s="456"/>
      <c r="I71" s="456"/>
      <c r="J71" s="449"/>
      <c r="K71" s="449"/>
      <c r="L71" s="449"/>
    </row>
    <row r="72" spans="2:12" ht="15.75">
      <c r="B72" s="281">
        <v>3</v>
      </c>
      <c r="C72" s="442" t="s">
        <v>51</v>
      </c>
      <c r="D72" s="442"/>
      <c r="E72" s="260" t="s">
        <v>29</v>
      </c>
      <c r="F72" s="282">
        <f>I7</f>
        <v>250</v>
      </c>
      <c r="G72" s="246"/>
      <c r="H72" s="456"/>
      <c r="I72" s="456"/>
      <c r="J72" s="262"/>
      <c r="K72" s="283"/>
      <c r="L72" s="263"/>
    </row>
    <row r="73" spans="2:12" ht="15.75">
      <c r="B73" s="281"/>
      <c r="C73" s="442" t="s">
        <v>225</v>
      </c>
      <c r="D73" s="442"/>
      <c r="E73" s="260" t="s">
        <v>29</v>
      </c>
      <c r="F73" s="282">
        <f>0</f>
        <v>0</v>
      </c>
      <c r="G73" s="246"/>
      <c r="H73" s="453"/>
      <c r="I73" s="455"/>
      <c r="J73" s="453"/>
      <c r="K73" s="454"/>
      <c r="L73" s="455"/>
    </row>
    <row r="74" spans="2:12" ht="15.75">
      <c r="B74" s="281">
        <v>6</v>
      </c>
      <c r="C74" s="442" t="s">
        <v>102</v>
      </c>
      <c r="D74" s="442"/>
      <c r="E74" s="260" t="s">
        <v>29</v>
      </c>
      <c r="F74" s="282">
        <v>0</v>
      </c>
      <c r="G74" s="246"/>
      <c r="H74" s="456"/>
      <c r="I74" s="456"/>
      <c r="J74" s="449"/>
      <c r="K74" s="449"/>
      <c r="L74" s="449"/>
    </row>
    <row r="75" spans="2:12" ht="15.75">
      <c r="B75" s="281">
        <v>4</v>
      </c>
      <c r="C75" s="442" t="s">
        <v>63</v>
      </c>
      <c r="D75" s="442"/>
      <c r="E75" s="260" t="s">
        <v>29</v>
      </c>
      <c r="F75" s="282">
        <f>I14</f>
        <v>100</v>
      </c>
      <c r="G75" s="246"/>
      <c r="H75" s="456"/>
      <c r="I75" s="456"/>
      <c r="J75" s="449"/>
      <c r="K75" s="449"/>
      <c r="L75" s="449"/>
    </row>
    <row r="76" spans="2:12" ht="15.75">
      <c r="B76" s="281">
        <v>5</v>
      </c>
      <c r="C76" s="442" t="s">
        <v>89</v>
      </c>
      <c r="D76" s="442"/>
      <c r="E76" s="260" t="s">
        <v>29</v>
      </c>
      <c r="F76" s="282">
        <f>I15</f>
        <v>150</v>
      </c>
      <c r="G76" s="246"/>
      <c r="H76" s="456"/>
      <c r="I76" s="456"/>
      <c r="J76" s="449"/>
      <c r="K76" s="449"/>
      <c r="L76" s="449"/>
    </row>
    <row r="77" spans="2:12" ht="15.75">
      <c r="B77" s="281">
        <v>7</v>
      </c>
      <c r="C77" s="442" t="s">
        <v>64</v>
      </c>
      <c r="D77" s="442"/>
      <c r="E77" s="260" t="s">
        <v>29</v>
      </c>
      <c r="F77" s="282">
        <f>'Капрем КЛ ТП'!I17+'Капрем КЛ ТП'!I30+'Капрем КЛ ТП'!I31+'Капрем КЛ ТП'!I32+'Капрем КЛ ТП'!I33</f>
        <v>300</v>
      </c>
      <c r="G77" s="246"/>
      <c r="H77" s="489"/>
      <c r="I77" s="456"/>
      <c r="J77" s="449"/>
      <c r="K77" s="449"/>
      <c r="L77" s="449"/>
    </row>
    <row r="78" spans="2:12" ht="15.75">
      <c r="B78" s="281">
        <v>9</v>
      </c>
      <c r="C78" s="442" t="s">
        <v>60</v>
      </c>
      <c r="D78" s="442"/>
      <c r="E78" s="260" t="s">
        <v>29</v>
      </c>
      <c r="F78" s="282">
        <f>I18</f>
        <v>100</v>
      </c>
      <c r="G78" s="246"/>
      <c r="H78" s="456"/>
      <c r="I78" s="456"/>
      <c r="J78" s="449"/>
      <c r="K78" s="449"/>
      <c r="L78" s="449"/>
    </row>
    <row r="79" spans="2:12" ht="15.75">
      <c r="B79" s="281">
        <v>8</v>
      </c>
      <c r="C79" s="442" t="s">
        <v>61</v>
      </c>
      <c r="D79" s="442"/>
      <c r="E79" s="260" t="s">
        <v>29</v>
      </c>
      <c r="F79" s="282">
        <f>I19+I34</f>
        <v>160</v>
      </c>
      <c r="G79" s="246"/>
      <c r="H79" s="456"/>
      <c r="I79" s="456"/>
      <c r="J79" s="449"/>
      <c r="K79" s="449"/>
      <c r="L79" s="449"/>
    </row>
    <row r="80" spans="2:12" ht="15.75">
      <c r="B80" s="281">
        <v>10</v>
      </c>
      <c r="C80" s="442" t="s">
        <v>72</v>
      </c>
      <c r="D80" s="442"/>
      <c r="E80" s="260" t="s">
        <v>6</v>
      </c>
      <c r="F80" s="282">
        <f>I8</f>
        <v>40</v>
      </c>
      <c r="G80" s="246"/>
      <c r="H80" s="456"/>
      <c r="I80" s="456"/>
      <c r="J80" s="449"/>
      <c r="K80" s="449"/>
      <c r="L80" s="449"/>
    </row>
    <row r="81" spans="2:12" ht="15.75">
      <c r="B81" s="281">
        <v>11</v>
      </c>
      <c r="C81" s="442" t="s">
        <v>73</v>
      </c>
      <c r="D81" s="442"/>
      <c r="E81" s="260" t="s">
        <v>6</v>
      </c>
      <c r="F81" s="282">
        <f>I9</f>
        <v>55</v>
      </c>
      <c r="G81" s="246"/>
      <c r="H81" s="456"/>
      <c r="I81" s="456"/>
      <c r="J81" s="449"/>
      <c r="K81" s="449"/>
      <c r="L81" s="449"/>
    </row>
    <row r="82" spans="2:12" ht="15.75">
      <c r="B82" s="281">
        <v>12</v>
      </c>
      <c r="C82" s="442" t="s">
        <v>23</v>
      </c>
      <c r="D82" s="442"/>
      <c r="E82" s="244" t="s">
        <v>27</v>
      </c>
      <c r="F82" s="282">
        <v>16</v>
      </c>
      <c r="G82" s="246"/>
      <c r="H82" s="456"/>
      <c r="I82" s="456"/>
      <c r="J82" s="449"/>
      <c r="K82" s="449"/>
      <c r="L82" s="449"/>
    </row>
    <row r="83" spans="2:12" ht="15.75">
      <c r="B83" s="281">
        <v>13</v>
      </c>
      <c r="C83" s="442" t="s">
        <v>74</v>
      </c>
      <c r="D83" s="442"/>
      <c r="E83" s="260" t="s">
        <v>6</v>
      </c>
      <c r="F83" s="282">
        <f>I11</f>
        <v>10</v>
      </c>
      <c r="G83" s="246"/>
      <c r="H83" s="456"/>
      <c r="I83" s="456"/>
      <c r="J83" s="449"/>
      <c r="K83" s="449"/>
      <c r="L83" s="449"/>
    </row>
    <row r="84" spans="2:12" ht="15.75">
      <c r="B84" s="281">
        <v>14</v>
      </c>
      <c r="C84" s="442" t="s">
        <v>77</v>
      </c>
      <c r="D84" s="442"/>
      <c r="E84" s="260" t="s">
        <v>6</v>
      </c>
      <c r="F84" s="282">
        <f>I12</f>
        <v>15</v>
      </c>
      <c r="G84" s="246"/>
      <c r="H84" s="456"/>
      <c r="I84" s="456"/>
      <c r="J84" s="449"/>
      <c r="K84" s="449"/>
      <c r="L84" s="449"/>
    </row>
    <row r="85" spans="2:12" ht="15.75">
      <c r="B85" s="281">
        <v>15</v>
      </c>
      <c r="C85" s="442" t="s">
        <v>78</v>
      </c>
      <c r="D85" s="442"/>
      <c r="E85" s="260" t="s">
        <v>28</v>
      </c>
      <c r="F85" s="282">
        <f>I20</f>
        <v>50</v>
      </c>
      <c r="G85" s="246"/>
      <c r="H85" s="456"/>
      <c r="I85" s="456"/>
      <c r="J85" s="449"/>
      <c r="K85" s="449"/>
      <c r="L85" s="449"/>
    </row>
    <row r="86" spans="2:12" ht="15.75">
      <c r="B86" s="281">
        <v>16</v>
      </c>
      <c r="C86" s="442" t="s">
        <v>79</v>
      </c>
      <c r="D86" s="442"/>
      <c r="E86" s="260" t="s">
        <v>28</v>
      </c>
      <c r="F86" s="282">
        <f>I21</f>
        <v>10</v>
      </c>
      <c r="G86" s="246"/>
      <c r="H86" s="456"/>
      <c r="I86" s="456"/>
      <c r="J86" s="449"/>
      <c r="K86" s="449"/>
      <c r="L86" s="449"/>
    </row>
    <row r="87" spans="2:12" ht="15.75">
      <c r="B87" s="281"/>
      <c r="C87" s="442" t="s">
        <v>259</v>
      </c>
      <c r="D87" s="442"/>
      <c r="E87" s="260" t="s">
        <v>28</v>
      </c>
      <c r="F87" s="282">
        <f>I22</f>
        <v>10</v>
      </c>
      <c r="G87" s="246"/>
      <c r="H87" s="453"/>
      <c r="I87" s="455"/>
      <c r="J87" s="453"/>
      <c r="K87" s="454"/>
      <c r="L87" s="455"/>
    </row>
    <row r="88" spans="2:12" ht="15.75">
      <c r="B88" s="281">
        <v>17</v>
      </c>
      <c r="C88" s="442" t="s">
        <v>91</v>
      </c>
      <c r="D88" s="442"/>
      <c r="E88" s="260" t="s">
        <v>28</v>
      </c>
      <c r="F88" s="282">
        <f>I23+I40</f>
        <v>34</v>
      </c>
      <c r="G88" s="246"/>
      <c r="H88" s="456"/>
      <c r="I88" s="456"/>
      <c r="J88" s="449"/>
      <c r="K88" s="449"/>
      <c r="L88" s="449"/>
    </row>
    <row r="89" spans="2:12" ht="15.75">
      <c r="B89" s="281">
        <v>18</v>
      </c>
      <c r="C89" s="442" t="s">
        <v>92</v>
      </c>
      <c r="D89" s="442"/>
      <c r="E89" s="260" t="s">
        <v>28</v>
      </c>
      <c r="F89" s="282" t="e">
        <f>#REF!+I24</f>
        <v>#REF!</v>
      </c>
      <c r="G89" s="246"/>
      <c r="H89" s="456"/>
      <c r="I89" s="456"/>
      <c r="J89" s="449"/>
      <c r="K89" s="449"/>
      <c r="L89" s="449"/>
    </row>
    <row r="90" spans="2:12" ht="15.75">
      <c r="B90" s="281">
        <v>19</v>
      </c>
      <c r="C90" s="442" t="s">
        <v>99</v>
      </c>
      <c r="D90" s="442"/>
      <c r="E90" s="260" t="s">
        <v>28</v>
      </c>
      <c r="F90" s="282">
        <f>I41+I25</f>
        <v>14</v>
      </c>
      <c r="G90" s="246"/>
      <c r="H90" s="456"/>
      <c r="I90" s="456"/>
      <c r="J90" s="449"/>
      <c r="K90" s="449"/>
      <c r="L90" s="449"/>
    </row>
    <row r="91" spans="2:12" ht="15.75">
      <c r="B91" s="281">
        <v>20</v>
      </c>
      <c r="C91" s="442" t="s">
        <v>272</v>
      </c>
      <c r="D91" s="442"/>
      <c r="E91" s="260" t="s">
        <v>6</v>
      </c>
      <c r="F91" s="282" t="s">
        <v>218</v>
      </c>
      <c r="G91" s="246"/>
      <c r="H91" s="456"/>
      <c r="I91" s="456"/>
      <c r="J91" s="449"/>
      <c r="K91" s="449"/>
      <c r="L91" s="449"/>
    </row>
    <row r="92" spans="2:12" ht="15.75">
      <c r="B92" s="281">
        <v>21</v>
      </c>
      <c r="C92" s="442" t="s">
        <v>290</v>
      </c>
      <c r="D92" s="442"/>
      <c r="E92" s="260" t="s">
        <v>6</v>
      </c>
      <c r="F92" s="282" t="s">
        <v>218</v>
      </c>
      <c r="G92" s="246"/>
      <c r="H92" s="456"/>
      <c r="I92" s="456"/>
      <c r="J92" s="449"/>
      <c r="K92" s="449"/>
      <c r="L92" s="449"/>
    </row>
    <row r="93" spans="2:12" ht="15.75">
      <c r="B93" s="281">
        <v>22</v>
      </c>
      <c r="C93" s="442" t="s">
        <v>318</v>
      </c>
      <c r="D93" s="442"/>
      <c r="E93" s="260" t="s">
        <v>6</v>
      </c>
      <c r="F93" s="282" t="s">
        <v>218</v>
      </c>
      <c r="G93" s="246"/>
      <c r="H93" s="456"/>
      <c r="I93" s="456"/>
      <c r="J93" s="449"/>
      <c r="K93" s="449"/>
      <c r="L93" s="449"/>
    </row>
    <row r="94" spans="2:12" ht="15.75">
      <c r="B94" s="281">
        <v>23</v>
      </c>
      <c r="C94" s="442" t="s">
        <v>319</v>
      </c>
      <c r="D94" s="442"/>
      <c r="E94" s="260" t="s">
        <v>6</v>
      </c>
      <c r="F94" s="282" t="s">
        <v>218</v>
      </c>
      <c r="G94" s="246"/>
      <c r="H94" s="456"/>
      <c r="I94" s="456"/>
      <c r="J94" s="449"/>
      <c r="K94" s="449"/>
      <c r="L94" s="449"/>
    </row>
    <row r="95" spans="2:12" ht="15.75">
      <c r="B95" s="281">
        <v>24</v>
      </c>
      <c r="C95" s="442" t="s">
        <v>320</v>
      </c>
      <c r="D95" s="442"/>
      <c r="E95" s="260" t="s">
        <v>6</v>
      </c>
      <c r="F95" s="282" t="s">
        <v>218</v>
      </c>
      <c r="G95" s="246"/>
      <c r="H95" s="456"/>
      <c r="I95" s="456"/>
      <c r="J95" s="449"/>
      <c r="K95" s="449"/>
      <c r="L95" s="449"/>
    </row>
    <row r="96" spans="2:12" ht="15.75">
      <c r="B96" s="281">
        <v>22</v>
      </c>
      <c r="C96" s="442" t="s">
        <v>323</v>
      </c>
      <c r="D96" s="442"/>
      <c r="E96" s="260" t="s">
        <v>6</v>
      </c>
      <c r="F96" s="282">
        <f>I55+I58+I61+I64</f>
        <v>16</v>
      </c>
      <c r="G96" s="246"/>
      <c r="H96" s="456"/>
      <c r="I96" s="456"/>
      <c r="J96" s="449"/>
      <c r="K96" s="449"/>
      <c r="L96" s="449"/>
    </row>
    <row r="97" spans="2:12" ht="15.75">
      <c r="B97" s="281">
        <v>23</v>
      </c>
      <c r="C97" s="442" t="s">
        <v>324</v>
      </c>
      <c r="D97" s="442"/>
      <c r="E97" s="260" t="s">
        <v>6</v>
      </c>
      <c r="F97" s="282">
        <f>I54+I57+I60+I63</f>
        <v>7</v>
      </c>
      <c r="G97" s="246"/>
      <c r="H97" s="456"/>
      <c r="I97" s="456"/>
      <c r="J97" s="449"/>
      <c r="K97" s="449"/>
      <c r="L97" s="449"/>
    </row>
    <row r="98" spans="2:12" ht="15.75">
      <c r="B98" s="281">
        <v>24</v>
      </c>
      <c r="C98" s="442" t="s">
        <v>325</v>
      </c>
      <c r="D98" s="442"/>
      <c r="E98" s="260" t="s">
        <v>6</v>
      </c>
      <c r="F98" s="282">
        <f>I56+I59+I62+I65</f>
        <v>4</v>
      </c>
      <c r="G98" s="246"/>
      <c r="H98" s="456"/>
      <c r="I98" s="456"/>
      <c r="J98" s="449"/>
      <c r="K98" s="449"/>
      <c r="L98" s="449"/>
    </row>
    <row r="99" spans="2:12" ht="15.75">
      <c r="B99" s="281">
        <v>25</v>
      </c>
      <c r="C99" s="442" t="s">
        <v>296</v>
      </c>
      <c r="D99" s="442"/>
      <c r="E99" s="260" t="s">
        <v>6</v>
      </c>
      <c r="F99" s="282">
        <f>I47</f>
        <v>4</v>
      </c>
      <c r="G99" s="246"/>
      <c r="H99" s="456"/>
      <c r="I99" s="456"/>
      <c r="J99" s="449"/>
      <c r="K99" s="449"/>
      <c r="L99" s="449"/>
    </row>
    <row r="100" spans="2:12" ht="15.75">
      <c r="B100" s="281">
        <v>26</v>
      </c>
      <c r="C100" s="442" t="s">
        <v>321</v>
      </c>
      <c r="D100" s="442"/>
      <c r="E100" s="260" t="s">
        <v>6</v>
      </c>
      <c r="F100" s="282">
        <f>I48</f>
        <v>2</v>
      </c>
      <c r="G100" s="246"/>
      <c r="H100" s="456"/>
      <c r="I100" s="456"/>
      <c r="J100" s="449"/>
      <c r="K100" s="449"/>
      <c r="L100" s="449"/>
    </row>
    <row r="101" spans="2:12" ht="15.75">
      <c r="B101" s="281">
        <v>27</v>
      </c>
      <c r="C101" s="442" t="s">
        <v>297</v>
      </c>
      <c r="D101" s="442"/>
      <c r="E101" s="260" t="s">
        <v>6</v>
      </c>
      <c r="F101" s="282">
        <f>I49</f>
        <v>1</v>
      </c>
      <c r="G101" s="246"/>
      <c r="H101" s="456"/>
      <c r="I101" s="456"/>
      <c r="J101" s="449"/>
      <c r="K101" s="449"/>
      <c r="L101" s="449"/>
    </row>
    <row r="102" spans="2:12" ht="15.75">
      <c r="B102" s="281">
        <v>28</v>
      </c>
      <c r="C102" s="442" t="s">
        <v>322</v>
      </c>
      <c r="D102" s="442"/>
      <c r="E102" s="260" t="s">
        <v>6</v>
      </c>
      <c r="F102" s="282">
        <f>I50</f>
        <v>1</v>
      </c>
      <c r="G102" s="246"/>
      <c r="H102" s="456"/>
      <c r="I102" s="456"/>
      <c r="J102" s="449"/>
      <c r="K102" s="449"/>
      <c r="L102" s="449"/>
    </row>
    <row r="103" spans="2:12" ht="15.75">
      <c r="B103" s="281"/>
      <c r="C103" s="442"/>
      <c r="D103" s="442"/>
      <c r="E103" s="260" t="s">
        <v>6</v>
      </c>
      <c r="F103" s="282" t="s">
        <v>218</v>
      </c>
      <c r="G103" s="246"/>
      <c r="H103" s="456"/>
      <c r="I103" s="456"/>
      <c r="J103" s="449"/>
      <c r="K103" s="449"/>
      <c r="L103" s="449"/>
    </row>
    <row r="104" spans="2:12" ht="15.75">
      <c r="B104" s="281"/>
      <c r="C104" s="442"/>
      <c r="D104" s="442"/>
      <c r="E104" s="260" t="s">
        <v>27</v>
      </c>
      <c r="F104" s="282" t="s">
        <v>218</v>
      </c>
      <c r="G104" s="246"/>
      <c r="H104" s="456"/>
      <c r="I104" s="456"/>
      <c r="J104" s="449"/>
      <c r="K104" s="449"/>
      <c r="L104" s="449"/>
    </row>
    <row r="105" spans="2:12" ht="15.75">
      <c r="B105" s="281"/>
      <c r="C105" s="442"/>
      <c r="D105" s="442"/>
      <c r="E105" s="260" t="s">
        <v>29</v>
      </c>
      <c r="F105" s="282" t="s">
        <v>218</v>
      </c>
      <c r="G105" s="246"/>
      <c r="H105" s="456"/>
      <c r="I105" s="456"/>
      <c r="J105" s="449"/>
      <c r="K105" s="449"/>
      <c r="L105" s="449"/>
    </row>
    <row r="106" spans="2:12" ht="15.75">
      <c r="B106" s="281"/>
      <c r="C106" s="442"/>
      <c r="D106" s="442"/>
      <c r="E106" s="260" t="s">
        <v>6</v>
      </c>
      <c r="F106" s="282" t="s">
        <v>218</v>
      </c>
      <c r="G106" s="246"/>
      <c r="H106" s="456"/>
      <c r="I106" s="456"/>
      <c r="J106" s="449"/>
      <c r="K106" s="449"/>
      <c r="L106" s="449"/>
    </row>
    <row r="107" spans="2:12" ht="15.75">
      <c r="B107" s="281"/>
      <c r="C107" s="442"/>
      <c r="D107" s="442"/>
      <c r="E107" s="260" t="s">
        <v>6</v>
      </c>
      <c r="F107" s="282" t="s">
        <v>218</v>
      </c>
      <c r="G107" s="246"/>
      <c r="H107" s="456"/>
      <c r="I107" s="456"/>
      <c r="J107" s="449"/>
      <c r="K107" s="449"/>
      <c r="L107" s="449"/>
    </row>
    <row r="108" spans="2:12" ht="15.75">
      <c r="B108" s="281"/>
      <c r="C108" s="457"/>
      <c r="D108" s="458"/>
      <c r="E108" s="260" t="s">
        <v>6</v>
      </c>
      <c r="F108" s="282" t="s">
        <v>218</v>
      </c>
      <c r="G108" s="246"/>
      <c r="H108" s="456"/>
      <c r="I108" s="456"/>
      <c r="J108" s="449"/>
      <c r="K108" s="449"/>
      <c r="L108" s="449"/>
    </row>
    <row r="109" spans="2:12" ht="15.75">
      <c r="B109" s="281"/>
      <c r="C109" s="457"/>
      <c r="D109" s="458"/>
      <c r="E109" s="260" t="s">
        <v>6</v>
      </c>
      <c r="F109" s="282" t="s">
        <v>218</v>
      </c>
      <c r="G109" s="246"/>
      <c r="H109" s="459"/>
      <c r="I109" s="460"/>
      <c r="J109" s="453"/>
      <c r="K109" s="454"/>
      <c r="L109" s="455"/>
    </row>
    <row r="110" spans="2:12" ht="15.75">
      <c r="B110" s="281"/>
      <c r="C110" s="442"/>
      <c r="D110" s="442"/>
      <c r="E110" s="260" t="s">
        <v>29</v>
      </c>
      <c r="F110" s="282" t="s">
        <v>218</v>
      </c>
      <c r="G110" s="284"/>
      <c r="H110" s="456"/>
      <c r="I110" s="456"/>
      <c r="J110" s="449"/>
      <c r="K110" s="449"/>
      <c r="L110" s="449"/>
    </row>
    <row r="111" spans="2:12" ht="15.75">
      <c r="B111" s="281"/>
      <c r="C111" s="442"/>
      <c r="D111" s="442"/>
      <c r="E111" s="260" t="s">
        <v>29</v>
      </c>
      <c r="F111" s="282" t="s">
        <v>218</v>
      </c>
      <c r="G111" s="284"/>
      <c r="H111" s="456"/>
      <c r="I111" s="456"/>
      <c r="J111" s="449"/>
      <c r="K111" s="449"/>
      <c r="L111" s="449"/>
    </row>
  </sheetData>
  <sheetProtection password="C72D" sheet="1" objects="1" scenarios="1"/>
  <mergeCells count="208">
    <mergeCell ref="C97:D97"/>
    <mergeCell ref="C98:D98"/>
    <mergeCell ref="C93:D93"/>
    <mergeCell ref="C94:D94"/>
    <mergeCell ref="H93:I93"/>
    <mergeCell ref="H94:I94"/>
    <mergeCell ref="C95:D95"/>
    <mergeCell ref="C96:D96"/>
    <mergeCell ref="J95:L95"/>
    <mergeCell ref="J96:L96"/>
    <mergeCell ref="H97:I97"/>
    <mergeCell ref="H98:I98"/>
    <mergeCell ref="H95:I95"/>
    <mergeCell ref="H96:I96"/>
    <mergeCell ref="F54:G54"/>
    <mergeCell ref="F62:G62"/>
    <mergeCell ref="J97:L97"/>
    <mergeCell ref="J98:L98"/>
    <mergeCell ref="F65:G65"/>
    <mergeCell ref="F55:G55"/>
    <mergeCell ref="F56:G56"/>
    <mergeCell ref="F61:G61"/>
    <mergeCell ref="J93:L93"/>
    <mergeCell ref="J94:L94"/>
    <mergeCell ref="C103:D103"/>
    <mergeCell ref="H103:I103"/>
    <mergeCell ref="J108:L108"/>
    <mergeCell ref="C107:D107"/>
    <mergeCell ref="H107:I107"/>
    <mergeCell ref="J107:L107"/>
    <mergeCell ref="C108:D108"/>
    <mergeCell ref="H108:I108"/>
    <mergeCell ref="J105:L105"/>
    <mergeCell ref="C106:D106"/>
    <mergeCell ref="C100:D100"/>
    <mergeCell ref="H100:I100"/>
    <mergeCell ref="J100:L100"/>
    <mergeCell ref="J99:L99"/>
    <mergeCell ref="C102:D102"/>
    <mergeCell ref="H102:I102"/>
    <mergeCell ref="J102:L102"/>
    <mergeCell ref="C101:D101"/>
    <mergeCell ref="H101:I101"/>
    <mergeCell ref="J101:L101"/>
    <mergeCell ref="H106:I106"/>
    <mergeCell ref="J106:L106"/>
    <mergeCell ref="C105:D105"/>
    <mergeCell ref="H105:I105"/>
    <mergeCell ref="C99:D99"/>
    <mergeCell ref="H99:I99"/>
    <mergeCell ref="J103:L103"/>
    <mergeCell ref="C104:D104"/>
    <mergeCell ref="H104:I104"/>
    <mergeCell ref="J104:L104"/>
    <mergeCell ref="H91:I91"/>
    <mergeCell ref="J91:L91"/>
    <mergeCell ref="C92:D92"/>
    <mergeCell ref="H92:I92"/>
    <mergeCell ref="J92:L92"/>
    <mergeCell ref="C91:D91"/>
    <mergeCell ref="C89:D89"/>
    <mergeCell ref="H89:I89"/>
    <mergeCell ref="J89:L89"/>
    <mergeCell ref="C90:D90"/>
    <mergeCell ref="H90:I90"/>
    <mergeCell ref="J90:L90"/>
    <mergeCell ref="C86:D86"/>
    <mergeCell ref="H86:I86"/>
    <mergeCell ref="J86:L86"/>
    <mergeCell ref="C88:D88"/>
    <mergeCell ref="H88:I88"/>
    <mergeCell ref="J88:L88"/>
    <mergeCell ref="J87:L87"/>
    <mergeCell ref="H87:I87"/>
    <mergeCell ref="C87:D87"/>
    <mergeCell ref="C84:D84"/>
    <mergeCell ref="H84:I84"/>
    <mergeCell ref="J84:L84"/>
    <mergeCell ref="C85:D85"/>
    <mergeCell ref="H85:I85"/>
    <mergeCell ref="J85:L85"/>
    <mergeCell ref="C82:D82"/>
    <mergeCell ref="H82:I82"/>
    <mergeCell ref="J82:L82"/>
    <mergeCell ref="C83:D83"/>
    <mergeCell ref="H83:I83"/>
    <mergeCell ref="J83:L83"/>
    <mergeCell ref="C80:D80"/>
    <mergeCell ref="H80:I80"/>
    <mergeCell ref="J80:L80"/>
    <mergeCell ref="C81:D81"/>
    <mergeCell ref="H81:I81"/>
    <mergeCell ref="J81:L81"/>
    <mergeCell ref="C79:D79"/>
    <mergeCell ref="H79:I79"/>
    <mergeCell ref="J79:L79"/>
    <mergeCell ref="C78:D78"/>
    <mergeCell ref="H78:I78"/>
    <mergeCell ref="J78:L78"/>
    <mergeCell ref="C77:D77"/>
    <mergeCell ref="H77:I77"/>
    <mergeCell ref="J77:L77"/>
    <mergeCell ref="C75:D75"/>
    <mergeCell ref="H75:I75"/>
    <mergeCell ref="J75:L75"/>
    <mergeCell ref="C76:D76"/>
    <mergeCell ref="H76:I76"/>
    <mergeCell ref="J76:L76"/>
    <mergeCell ref="J74:L74"/>
    <mergeCell ref="C69:D69"/>
    <mergeCell ref="H69:I69"/>
    <mergeCell ref="J69:L69"/>
    <mergeCell ref="C70:D70"/>
    <mergeCell ref="H70:I70"/>
    <mergeCell ref="J70:L70"/>
    <mergeCell ref="C71:D71"/>
    <mergeCell ref="H71:I71"/>
    <mergeCell ref="J71:L71"/>
    <mergeCell ref="E40:E41"/>
    <mergeCell ref="F43:G43"/>
    <mergeCell ref="F52:G52"/>
    <mergeCell ref="F53:G53"/>
    <mergeCell ref="F47:G47"/>
    <mergeCell ref="F48:G48"/>
    <mergeCell ref="F50:G50"/>
    <mergeCell ref="F49:G49"/>
    <mergeCell ref="F41:G41"/>
    <mergeCell ref="F42:G42"/>
    <mergeCell ref="B40:B41"/>
    <mergeCell ref="C40:C41"/>
    <mergeCell ref="D40:D41"/>
    <mergeCell ref="H74:I74"/>
    <mergeCell ref="H72:I72"/>
    <mergeCell ref="H73:I73"/>
    <mergeCell ref="F51:G51"/>
    <mergeCell ref="F58:G58"/>
    <mergeCell ref="F63:G63"/>
    <mergeCell ref="F64:G64"/>
    <mergeCell ref="F67:G67"/>
    <mergeCell ref="F36:G36"/>
    <mergeCell ref="F37:G37"/>
    <mergeCell ref="F35:G35"/>
    <mergeCell ref="C74:D74"/>
    <mergeCell ref="C73:D73"/>
    <mergeCell ref="C72:D72"/>
    <mergeCell ref="F57:G57"/>
    <mergeCell ref="F59:G59"/>
    <mergeCell ref="F60:G60"/>
    <mergeCell ref="F19:G19"/>
    <mergeCell ref="F20:G20"/>
    <mergeCell ref="F21:G21"/>
    <mergeCell ref="B20:B22"/>
    <mergeCell ref="B23:B25"/>
    <mergeCell ref="C23:C25"/>
    <mergeCell ref="D23:D25"/>
    <mergeCell ref="E23:E25"/>
    <mergeCell ref="F24:G24"/>
    <mergeCell ref="F25:G25"/>
    <mergeCell ref="C13:L13"/>
    <mergeCell ref="F14:G14"/>
    <mergeCell ref="F15:G15"/>
    <mergeCell ref="F16:G16"/>
    <mergeCell ref="F17:G17"/>
    <mergeCell ref="F18:G18"/>
    <mergeCell ref="B1:L1"/>
    <mergeCell ref="B2:L2"/>
    <mergeCell ref="F3:G3"/>
    <mergeCell ref="C4:L4"/>
    <mergeCell ref="F11:G11"/>
    <mergeCell ref="F12:G12"/>
    <mergeCell ref="F5:G5"/>
    <mergeCell ref="F6:G6"/>
    <mergeCell ref="F7:G7"/>
    <mergeCell ref="B8:B10"/>
    <mergeCell ref="C8:C10"/>
    <mergeCell ref="D8:D10"/>
    <mergeCell ref="E8:E10"/>
    <mergeCell ref="F8:G8"/>
    <mergeCell ref="F9:G9"/>
    <mergeCell ref="F10:G10"/>
    <mergeCell ref="J110:L110"/>
    <mergeCell ref="C111:D111"/>
    <mergeCell ref="H111:I111"/>
    <mergeCell ref="J111:L111"/>
    <mergeCell ref="C109:D109"/>
    <mergeCell ref="H109:I109"/>
    <mergeCell ref="C110:D110"/>
    <mergeCell ref="H110:I110"/>
    <mergeCell ref="F30:G30"/>
    <mergeCell ref="F31:G31"/>
    <mergeCell ref="F39:G39"/>
    <mergeCell ref="F38:G38"/>
    <mergeCell ref="F34:G34"/>
    <mergeCell ref="J109:L109"/>
    <mergeCell ref="J73:L73"/>
    <mergeCell ref="F44:G44"/>
    <mergeCell ref="B68:L68"/>
    <mergeCell ref="F33:G33"/>
    <mergeCell ref="F46:G46"/>
    <mergeCell ref="F22:G22"/>
    <mergeCell ref="C20:C22"/>
    <mergeCell ref="D20:D22"/>
    <mergeCell ref="E20:E22"/>
    <mergeCell ref="F23:G23"/>
    <mergeCell ref="F26:G26"/>
    <mergeCell ref="F27:G27"/>
    <mergeCell ref="F40:G40"/>
    <mergeCell ref="F28:G28"/>
  </mergeCells>
  <printOptions horizontalCentered="1"/>
  <pageMargins left="0" right="0" top="0" bottom="0" header="0.5118110236220472" footer="0.5118110236220472"/>
  <pageSetup horizontalDpi="600" verticalDpi="600" orientation="portrait" paperSize="9" scale="76" r:id="rId1"/>
  <colBreaks count="1" manualBreakCount="1">
    <brk id="12" max="2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L36"/>
  <sheetViews>
    <sheetView zoomScaleSheetLayoutView="100" zoomScalePageLayoutView="0" workbookViewId="0" topLeftCell="A1">
      <selection activeCell="M1" sqref="M1:W16384"/>
    </sheetView>
  </sheetViews>
  <sheetFormatPr defaultColWidth="9.00390625" defaultRowHeight="12.75"/>
  <cols>
    <col min="1" max="1" width="1.37890625" style="0" customWidth="1"/>
    <col min="2" max="2" width="5.375" style="41" customWidth="1"/>
    <col min="3" max="3" width="30.75390625" style="0" customWidth="1"/>
    <col min="4" max="4" width="13.25390625" style="41" customWidth="1"/>
    <col min="6" max="7" width="11.75390625" style="0" customWidth="1"/>
    <col min="8" max="8" width="8.25390625" style="0" customWidth="1"/>
    <col min="9" max="9" width="10.375" style="0" customWidth="1"/>
    <col min="10" max="10" width="10.875" style="41" customWidth="1"/>
    <col min="11" max="11" width="10.125" style="0" bestFit="1" customWidth="1"/>
  </cols>
  <sheetData>
    <row r="1" spans="2:12" ht="18">
      <c r="B1" s="408" t="s">
        <v>268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2:12" ht="18.75">
      <c r="B2" s="406" t="s">
        <v>189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ht="13.5" thickBot="1"/>
    <row r="4" spans="2:12" ht="39" customHeight="1" thickBot="1">
      <c r="B4" s="1" t="s">
        <v>12</v>
      </c>
      <c r="C4" s="2" t="s">
        <v>0</v>
      </c>
      <c r="D4" s="3" t="s">
        <v>11</v>
      </c>
      <c r="E4" s="4" t="s">
        <v>14</v>
      </c>
      <c r="F4" s="494" t="s">
        <v>10</v>
      </c>
      <c r="G4" s="495"/>
      <c r="H4" s="3" t="s">
        <v>11</v>
      </c>
      <c r="I4" s="3" t="s">
        <v>1</v>
      </c>
      <c r="J4" s="3" t="s">
        <v>2</v>
      </c>
      <c r="K4" s="3" t="s">
        <v>40</v>
      </c>
      <c r="L4" s="4" t="s">
        <v>4</v>
      </c>
    </row>
    <row r="5" spans="2:12" ht="24.75" customHeight="1" thickBot="1">
      <c r="B5" s="195" t="s">
        <v>33</v>
      </c>
      <c r="C5" s="496" t="s">
        <v>34</v>
      </c>
      <c r="D5" s="497"/>
      <c r="E5" s="497"/>
      <c r="F5" s="497"/>
      <c r="G5" s="497"/>
      <c r="H5" s="497"/>
      <c r="I5" s="497"/>
      <c r="J5" s="497"/>
      <c r="K5" s="497"/>
      <c r="L5" s="498"/>
    </row>
    <row r="6" spans="2:12" ht="18.75" customHeight="1">
      <c r="B6" s="500">
        <v>1</v>
      </c>
      <c r="C6" s="514" t="s">
        <v>67</v>
      </c>
      <c r="D6" s="177" t="s">
        <v>32</v>
      </c>
      <c r="E6" s="158">
        <v>20</v>
      </c>
      <c r="F6" s="30"/>
      <c r="G6" s="33"/>
      <c r="H6" s="22"/>
      <c r="I6" s="69"/>
      <c r="J6" s="490"/>
      <c r="K6" s="60"/>
      <c r="L6" s="40"/>
    </row>
    <row r="7" spans="2:12" ht="18.75" customHeight="1" thickBot="1">
      <c r="B7" s="501"/>
      <c r="C7" s="505"/>
      <c r="D7" s="150" t="s">
        <v>35</v>
      </c>
      <c r="E7" s="207">
        <v>856.39</v>
      </c>
      <c r="F7" s="204" t="s">
        <v>93</v>
      </c>
      <c r="G7" s="208"/>
      <c r="H7" s="185"/>
      <c r="I7" s="209"/>
      <c r="J7" s="499"/>
      <c r="K7" s="210"/>
      <c r="L7" s="211"/>
    </row>
    <row r="8" spans="2:12" ht="17.25" customHeight="1" thickBot="1">
      <c r="B8" s="196"/>
      <c r="C8" s="34"/>
      <c r="D8" s="205"/>
      <c r="E8" s="206"/>
      <c r="F8" s="32"/>
      <c r="G8" s="13"/>
      <c r="H8" s="13"/>
      <c r="I8" s="55"/>
      <c r="J8" s="154"/>
      <c r="K8" s="50"/>
      <c r="L8" s="6"/>
    </row>
    <row r="9" spans="2:12" ht="16.5" customHeight="1">
      <c r="B9" s="500">
        <v>2</v>
      </c>
      <c r="C9" s="503" t="s">
        <v>68</v>
      </c>
      <c r="D9" s="179" t="s">
        <v>32</v>
      </c>
      <c r="E9" s="158">
        <v>30</v>
      </c>
      <c r="F9" s="29" t="s">
        <v>30</v>
      </c>
      <c r="G9" s="33"/>
      <c r="H9" s="22" t="s">
        <v>36</v>
      </c>
      <c r="I9" s="65">
        <f>E10*33</f>
        <v>6237</v>
      </c>
      <c r="J9" s="490"/>
      <c r="K9" s="67"/>
      <c r="L9" s="40"/>
    </row>
    <row r="10" spans="2:12" ht="15.75">
      <c r="B10" s="502"/>
      <c r="C10" s="504"/>
      <c r="D10" s="180" t="s">
        <v>37</v>
      </c>
      <c r="E10" s="11">
        <v>189</v>
      </c>
      <c r="F10" s="26"/>
      <c r="G10" s="20"/>
      <c r="H10" s="16"/>
      <c r="I10" s="66"/>
      <c r="J10" s="491"/>
      <c r="K10" s="68"/>
      <c r="L10" s="8"/>
    </row>
    <row r="11" spans="2:12" ht="15.75">
      <c r="B11" s="502"/>
      <c r="C11" s="504"/>
      <c r="D11" s="181"/>
      <c r="E11" s="12"/>
      <c r="F11" s="159" t="s">
        <v>39</v>
      </c>
      <c r="G11" s="31"/>
      <c r="H11" s="19" t="s">
        <v>36</v>
      </c>
      <c r="I11" s="72">
        <v>25</v>
      </c>
      <c r="J11" s="491"/>
      <c r="K11" s="73"/>
      <c r="L11" s="10"/>
    </row>
    <row r="12" spans="2:12" ht="15.75">
      <c r="B12" s="502"/>
      <c r="C12" s="504"/>
      <c r="D12" s="181"/>
      <c r="E12" s="12"/>
      <c r="F12" s="26" t="s">
        <v>31</v>
      </c>
      <c r="G12" s="31"/>
      <c r="H12" s="19" t="s">
        <v>36</v>
      </c>
      <c r="I12" s="74">
        <f>E9*8*4.81</f>
        <v>1154.3999999999999</v>
      </c>
      <c r="J12" s="491"/>
      <c r="K12" s="73"/>
      <c r="L12" s="10"/>
    </row>
    <row r="13" spans="2:12" ht="16.5" thickBot="1">
      <c r="B13" s="501"/>
      <c r="C13" s="505"/>
      <c r="D13" s="182"/>
      <c r="E13" s="51"/>
      <c r="F13" s="39" t="s">
        <v>38</v>
      </c>
      <c r="G13" s="21"/>
      <c r="H13" s="18" t="s">
        <v>36</v>
      </c>
      <c r="I13" s="75">
        <f>E10*7*3.05</f>
        <v>4035.1499999999996</v>
      </c>
      <c r="J13" s="499"/>
      <c r="K13" s="71"/>
      <c r="L13" s="14"/>
    </row>
    <row r="14" spans="2:12" ht="16.5" thickBot="1">
      <c r="B14" s="197"/>
      <c r="C14" s="43"/>
      <c r="D14" s="35"/>
      <c r="E14" s="9"/>
      <c r="F14" s="70"/>
      <c r="G14" s="13"/>
      <c r="H14" s="13"/>
      <c r="I14" s="56"/>
      <c r="J14" s="57"/>
      <c r="K14" s="50"/>
      <c r="L14" s="6"/>
    </row>
    <row r="15" spans="2:12" ht="15">
      <c r="B15" s="492">
        <v>3</v>
      </c>
      <c r="C15" s="514" t="s">
        <v>90</v>
      </c>
      <c r="D15" s="177" t="s">
        <v>32</v>
      </c>
      <c r="E15" s="52">
        <v>5</v>
      </c>
      <c r="F15" s="155" t="s">
        <v>93</v>
      </c>
      <c r="G15" s="33"/>
      <c r="H15" s="22"/>
      <c r="I15" s="48"/>
      <c r="J15" s="490"/>
      <c r="K15" s="60"/>
      <c r="L15" s="40"/>
    </row>
    <row r="16" spans="2:12" ht="16.5" customHeight="1" thickBot="1">
      <c r="B16" s="520"/>
      <c r="C16" s="513"/>
      <c r="D16" s="150" t="s">
        <v>35</v>
      </c>
      <c r="E16" s="80">
        <v>150</v>
      </c>
      <c r="F16" s="27"/>
      <c r="G16" s="21"/>
      <c r="H16" s="18"/>
      <c r="I16" s="59"/>
      <c r="J16" s="499"/>
      <c r="K16" s="61"/>
      <c r="L16" s="14"/>
    </row>
    <row r="17" spans="2:12" ht="18.75" customHeight="1" thickBot="1">
      <c r="B17" s="197"/>
      <c r="C17" s="43"/>
      <c r="D17" s="35"/>
      <c r="E17" s="9"/>
      <c r="F17" s="70"/>
      <c r="G17" s="13"/>
      <c r="H17" s="13"/>
      <c r="I17" s="37"/>
      <c r="J17" s="154"/>
      <c r="K17" s="50"/>
      <c r="L17" s="6"/>
    </row>
    <row r="18" spans="2:12" ht="15">
      <c r="B18" s="492">
        <v>4</v>
      </c>
      <c r="C18" s="514" t="s">
        <v>70</v>
      </c>
      <c r="D18" s="177" t="s">
        <v>32</v>
      </c>
      <c r="E18" s="52">
        <v>34</v>
      </c>
      <c r="F18" s="155" t="s">
        <v>93</v>
      </c>
      <c r="G18" s="33"/>
      <c r="H18" s="22"/>
      <c r="I18" s="48"/>
      <c r="J18" s="490"/>
      <c r="K18" s="60"/>
      <c r="L18" s="40"/>
    </row>
    <row r="19" spans="2:12" ht="15.75" thickBot="1">
      <c r="B19" s="520"/>
      <c r="C19" s="505"/>
      <c r="D19" s="150" t="s">
        <v>35</v>
      </c>
      <c r="E19" s="25">
        <v>99.97</v>
      </c>
      <c r="F19" s="39"/>
      <c r="G19" s="21"/>
      <c r="H19" s="18"/>
      <c r="I19" s="59"/>
      <c r="J19" s="499"/>
      <c r="K19" s="61"/>
      <c r="L19" s="14"/>
    </row>
    <row r="20" spans="2:12" ht="18" customHeight="1" thickBot="1">
      <c r="B20" s="198"/>
      <c r="C20" s="43"/>
      <c r="D20" s="35"/>
      <c r="E20" s="24"/>
      <c r="F20" s="156"/>
      <c r="G20" s="13"/>
      <c r="H20" s="13"/>
      <c r="I20" s="55"/>
      <c r="J20" s="35"/>
      <c r="K20" s="32"/>
      <c r="L20" s="6"/>
    </row>
    <row r="21" spans="2:12" ht="15">
      <c r="B21" s="492">
        <v>5</v>
      </c>
      <c r="C21" s="511" t="s">
        <v>211</v>
      </c>
      <c r="D21" s="177" t="s">
        <v>32</v>
      </c>
      <c r="E21" s="28">
        <v>30</v>
      </c>
      <c r="F21" s="155" t="s">
        <v>93</v>
      </c>
      <c r="G21" s="22"/>
      <c r="H21" s="23"/>
      <c r="I21" s="62"/>
      <c r="J21" s="490"/>
      <c r="K21" s="60"/>
      <c r="L21" s="40"/>
    </row>
    <row r="22" spans="2:12" ht="15.75" customHeight="1">
      <c r="B22" s="493"/>
      <c r="C22" s="512"/>
      <c r="D22" s="125" t="s">
        <v>35</v>
      </c>
      <c r="E22" s="38">
        <v>354.15</v>
      </c>
      <c r="F22" s="58"/>
      <c r="G22" s="16"/>
      <c r="H22" s="19"/>
      <c r="I22" s="63"/>
      <c r="J22" s="491"/>
      <c r="K22" s="64"/>
      <c r="L22" s="8"/>
    </row>
    <row r="23" spans="2:12" ht="15.75" thickBot="1">
      <c r="B23" s="520"/>
      <c r="C23" s="513"/>
      <c r="D23" s="150"/>
      <c r="E23" s="53"/>
      <c r="F23" s="25"/>
      <c r="G23" s="18"/>
      <c r="H23" s="18"/>
      <c r="I23" s="59"/>
      <c r="J23" s="499"/>
      <c r="K23" s="61"/>
      <c r="L23" s="14"/>
    </row>
    <row r="24" spans="2:12" ht="21.75" customHeight="1" thickBot="1">
      <c r="B24" s="199"/>
      <c r="C24" s="35"/>
      <c r="D24" s="35"/>
      <c r="E24" s="24"/>
      <c r="F24" s="24"/>
      <c r="G24" s="13"/>
      <c r="H24" s="13"/>
      <c r="I24" s="55"/>
      <c r="J24" s="43"/>
      <c r="K24" s="32"/>
      <c r="L24" s="6"/>
    </row>
    <row r="25" spans="2:12" ht="21.75" customHeight="1">
      <c r="B25" s="492">
        <v>6</v>
      </c>
      <c r="C25" s="516" t="s">
        <v>81</v>
      </c>
      <c r="D25" s="177" t="s">
        <v>32</v>
      </c>
      <c r="E25" s="52">
        <v>10</v>
      </c>
      <c r="F25" s="78" t="s">
        <v>93</v>
      </c>
      <c r="G25" s="79"/>
      <c r="H25" s="47"/>
      <c r="I25" s="48"/>
      <c r="J25" s="506"/>
      <c r="K25" s="60"/>
      <c r="L25" s="40"/>
    </row>
    <row r="26" spans="2:12" ht="21.75" customHeight="1" thickBot="1">
      <c r="B26" s="520"/>
      <c r="C26" s="517"/>
      <c r="D26" s="150" t="s">
        <v>62</v>
      </c>
      <c r="E26" s="25">
        <v>500</v>
      </c>
      <c r="F26" s="518"/>
      <c r="G26" s="519"/>
      <c r="H26" s="18"/>
      <c r="I26" s="59"/>
      <c r="J26" s="507"/>
      <c r="K26" s="61"/>
      <c r="L26" s="14"/>
    </row>
    <row r="27" spans="2:12" ht="15.75" customHeight="1" thickBot="1">
      <c r="B27" s="199"/>
      <c r="C27" s="35"/>
      <c r="D27" s="35"/>
      <c r="E27" s="24"/>
      <c r="F27" s="36"/>
      <c r="G27" s="36"/>
      <c r="H27" s="13"/>
      <c r="I27" s="55"/>
      <c r="J27" s="35"/>
      <c r="K27" s="32"/>
      <c r="L27" s="6"/>
    </row>
    <row r="28" spans="2:12" ht="15">
      <c r="B28" s="492">
        <v>7</v>
      </c>
      <c r="C28" s="521" t="s">
        <v>69</v>
      </c>
      <c r="D28" s="177" t="s">
        <v>32</v>
      </c>
      <c r="E28" s="52">
        <v>2</v>
      </c>
      <c r="F28" s="76" t="s">
        <v>93</v>
      </c>
      <c r="G28" s="77"/>
      <c r="H28" s="22"/>
      <c r="I28" s="48"/>
      <c r="J28" s="490"/>
      <c r="K28" s="60"/>
      <c r="L28" s="40"/>
    </row>
    <row r="29" spans="2:12" ht="15.75" thickBot="1">
      <c r="B29" s="520"/>
      <c r="C29" s="522"/>
      <c r="D29" s="150" t="s">
        <v>65</v>
      </c>
      <c r="E29" s="25">
        <v>5</v>
      </c>
      <c r="F29" s="510"/>
      <c r="G29" s="510"/>
      <c r="H29" s="18"/>
      <c r="I29" s="59"/>
      <c r="J29" s="499"/>
      <c r="K29" s="61"/>
      <c r="L29" s="14"/>
    </row>
    <row r="30" spans="2:12" ht="15.75" customHeight="1" thickBot="1">
      <c r="B30" s="199"/>
      <c r="C30" s="43"/>
      <c r="D30" s="35"/>
      <c r="E30" s="24"/>
      <c r="F30" s="157"/>
      <c r="G30" s="36"/>
      <c r="H30" s="13"/>
      <c r="I30" s="55"/>
      <c r="J30" s="43"/>
      <c r="K30" s="32"/>
      <c r="L30" s="6"/>
    </row>
    <row r="31" spans="2:12" ht="15">
      <c r="B31" s="492">
        <v>8</v>
      </c>
      <c r="C31" s="508" t="s">
        <v>104</v>
      </c>
      <c r="D31" s="177" t="s">
        <v>32</v>
      </c>
      <c r="E31" s="52">
        <v>3</v>
      </c>
      <c r="F31" s="155" t="s">
        <v>93</v>
      </c>
      <c r="G31" s="54"/>
      <c r="H31" s="22"/>
      <c r="I31" s="48"/>
      <c r="J31" s="490"/>
      <c r="K31" s="60"/>
      <c r="L31" s="40"/>
    </row>
    <row r="32" spans="2:12" ht="17.25" customHeight="1" thickBot="1">
      <c r="B32" s="520"/>
      <c r="C32" s="515"/>
      <c r="D32" s="150" t="s">
        <v>62</v>
      </c>
      <c r="E32" s="25">
        <v>50</v>
      </c>
      <c r="F32" s="44"/>
      <c r="G32" s="45"/>
      <c r="H32" s="18"/>
      <c r="I32" s="59"/>
      <c r="J32" s="499"/>
      <c r="K32" s="61"/>
      <c r="L32" s="14"/>
    </row>
    <row r="33" spans="2:12" ht="18" customHeight="1" thickBot="1">
      <c r="B33" s="199"/>
      <c r="C33" s="35"/>
      <c r="D33" s="35"/>
      <c r="E33" s="24"/>
      <c r="F33" s="157"/>
      <c r="G33" s="36"/>
      <c r="H33" s="13"/>
      <c r="I33" s="55"/>
      <c r="J33" s="35"/>
      <c r="K33" s="32"/>
      <c r="L33" s="6"/>
    </row>
    <row r="34" spans="2:12" ht="15">
      <c r="B34" s="492">
        <v>9</v>
      </c>
      <c r="C34" s="508" t="s">
        <v>103</v>
      </c>
      <c r="D34" s="177" t="s">
        <v>32</v>
      </c>
      <c r="E34" s="52">
        <v>5</v>
      </c>
      <c r="F34" s="155" t="s">
        <v>93</v>
      </c>
      <c r="G34" s="54"/>
      <c r="H34" s="22"/>
      <c r="I34" s="48"/>
      <c r="J34" s="490"/>
      <c r="K34" s="60"/>
      <c r="L34" s="40"/>
    </row>
    <row r="35" spans="2:12" ht="15.75" customHeight="1" thickBot="1">
      <c r="B35" s="493"/>
      <c r="C35" s="509"/>
      <c r="D35" s="187" t="s">
        <v>62</v>
      </c>
      <c r="E35" s="188">
        <v>90</v>
      </c>
      <c r="F35" s="183"/>
      <c r="G35" s="184"/>
      <c r="H35" s="19"/>
      <c r="I35" s="63"/>
      <c r="J35" s="491"/>
      <c r="K35" s="189"/>
      <c r="L35" s="10"/>
    </row>
    <row r="36" spans="2:12" ht="12" customHeight="1" thickBot="1">
      <c r="B36" s="200"/>
      <c r="C36" s="190"/>
      <c r="D36" s="178"/>
      <c r="E36" s="191"/>
      <c r="F36" s="157"/>
      <c r="G36" s="157"/>
      <c r="H36" s="70"/>
      <c r="I36" s="186"/>
      <c r="J36" s="192"/>
      <c r="K36" s="193"/>
      <c r="L36" s="194"/>
    </row>
  </sheetData>
  <sheetProtection password="C72D" sheet="1" objects="1" scenarios="1"/>
  <mergeCells count="33">
    <mergeCell ref="J31:J32"/>
    <mergeCell ref="B2:L2"/>
    <mergeCell ref="B15:B16"/>
    <mergeCell ref="B18:B19"/>
    <mergeCell ref="B21:B23"/>
    <mergeCell ref="C28:C29"/>
    <mergeCell ref="C6:C7"/>
    <mergeCell ref="C31:C32"/>
    <mergeCell ref="C25:C26"/>
    <mergeCell ref="F26:G26"/>
    <mergeCell ref="B28:B29"/>
    <mergeCell ref="B25:B26"/>
    <mergeCell ref="B31:B32"/>
    <mergeCell ref="J28:J29"/>
    <mergeCell ref="J15:J16"/>
    <mergeCell ref="J18:J19"/>
    <mergeCell ref="J21:J23"/>
    <mergeCell ref="J25:J26"/>
    <mergeCell ref="C34:C35"/>
    <mergeCell ref="F29:G29"/>
    <mergeCell ref="C21:C23"/>
    <mergeCell ref="C15:C16"/>
    <mergeCell ref="C18:C19"/>
    <mergeCell ref="J34:J35"/>
    <mergeCell ref="B34:B35"/>
    <mergeCell ref="B1:L1"/>
    <mergeCell ref="F4:G4"/>
    <mergeCell ref="C5:L5"/>
    <mergeCell ref="J9:J13"/>
    <mergeCell ref="B6:B7"/>
    <mergeCell ref="B9:B13"/>
    <mergeCell ref="C9:C13"/>
    <mergeCell ref="J6:J7"/>
  </mergeCells>
  <printOptions horizontalCentered="1"/>
  <pageMargins left="0.1968503937007874" right="0" top="0" bottom="0" header="0" footer="0"/>
  <pageSetup fitToHeight="2" horizontalDpi="180" verticalDpi="18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О/З Электросеть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Носов Николай Иванович</dc:creator>
  <cp:keywords/>
  <dc:description/>
  <cp:lastModifiedBy>Мария</cp:lastModifiedBy>
  <cp:lastPrinted>2011-01-26T11:55:32Z</cp:lastPrinted>
  <dcterms:created xsi:type="dcterms:W3CDTF">1998-11-02T07:51:53Z</dcterms:created>
  <dcterms:modified xsi:type="dcterms:W3CDTF">2012-03-18T07:29:50Z</dcterms:modified>
  <cp:category/>
  <cp:version/>
  <cp:contentType/>
  <cp:contentStatus/>
</cp:coreProperties>
</file>